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103c8b36166b7f/Dokumenter/Morten/RSK/"/>
    </mc:Choice>
  </mc:AlternateContent>
  <xr:revisionPtr revIDLastSave="0" documentId="8_{4FFED561-1CDD-4AED-8F8C-292D0718E63B}" xr6:coauthVersionLast="47" xr6:coauthVersionMax="47" xr10:uidLastSave="{00000000-0000-0000-0000-000000000000}"/>
  <bookViews>
    <workbookView xWindow="28680" yWindow="-120" windowWidth="29040" windowHeight="15720" xr2:uid="{2F7F9A36-ECA4-45D2-87EF-4E9C69022BB3}"/>
  </bookViews>
  <sheets>
    <sheet name="Budsjett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6" i="1" l="1"/>
  <c r="C25" i="1"/>
  <c r="C156" i="1" l="1"/>
  <c r="C209" i="1" s="1"/>
  <c r="C178" i="1"/>
  <c r="D178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02" i="1"/>
  <c r="C206" i="1"/>
  <c r="F156" i="1"/>
  <c r="F95" i="1"/>
  <c r="D95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7" i="1"/>
  <c r="H186" i="1"/>
  <c r="H185" i="1"/>
  <c r="H184" i="1"/>
  <c r="H183" i="1"/>
  <c r="H182" i="1"/>
  <c r="C51" i="1"/>
  <c r="C95" i="1"/>
  <c r="C75" i="1"/>
  <c r="D75" i="1"/>
  <c r="D51" i="1"/>
  <c r="E197" i="1"/>
  <c r="G25" i="1"/>
  <c r="G51" i="1"/>
  <c r="G75" i="1"/>
  <c r="G95" i="1"/>
  <c r="G108" i="1"/>
  <c r="G121" i="1"/>
  <c r="G136" i="1"/>
  <c r="G206" i="1"/>
  <c r="G147" i="1"/>
  <c r="H126" i="1"/>
  <c r="F136" i="1"/>
  <c r="D136" i="1"/>
  <c r="F59" i="1"/>
  <c r="F75" i="1" s="1"/>
  <c r="C108" i="1"/>
  <c r="C121" i="1"/>
  <c r="C136" i="1"/>
  <c r="C147" i="1"/>
  <c r="D33" i="1"/>
  <c r="D59" i="1"/>
  <c r="D81" i="1"/>
  <c r="E94" i="1"/>
  <c r="E50" i="1"/>
  <c r="F81" i="1"/>
  <c r="E47" i="1"/>
  <c r="F33" i="1"/>
  <c r="F51" i="1" s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G178" i="1"/>
  <c r="F178" i="1"/>
  <c r="E178" i="1"/>
  <c r="F206" i="1"/>
  <c r="E182" i="1"/>
  <c r="E183" i="1"/>
  <c r="E184" i="1"/>
  <c r="E185" i="1"/>
  <c r="E186" i="1"/>
  <c r="E187" i="1"/>
  <c r="E189" i="1"/>
  <c r="E190" i="1"/>
  <c r="E191" i="1"/>
  <c r="E192" i="1"/>
  <c r="E193" i="1"/>
  <c r="E194" i="1"/>
  <c r="E195" i="1"/>
  <c r="E196" i="1"/>
  <c r="E198" i="1"/>
  <c r="E199" i="1"/>
  <c r="E200" i="1"/>
  <c r="E201" i="1"/>
  <c r="E203" i="1"/>
  <c r="E204" i="1"/>
  <c r="E205" i="1"/>
  <c r="D206" i="1"/>
  <c r="E100" i="1"/>
  <c r="E82" i="1"/>
  <c r="E99" i="1"/>
  <c r="E112" i="1"/>
  <c r="E126" i="1"/>
  <c r="E140" i="1"/>
  <c r="E83" i="1"/>
  <c r="E113" i="1"/>
  <c r="E127" i="1"/>
  <c r="E141" i="1"/>
  <c r="E93" i="1"/>
  <c r="E92" i="1"/>
  <c r="E107" i="1"/>
  <c r="E120" i="1"/>
  <c r="E134" i="1"/>
  <c r="E146" i="1"/>
  <c r="E91" i="1"/>
  <c r="E106" i="1"/>
  <c r="E119" i="1"/>
  <c r="E133" i="1"/>
  <c r="E145" i="1"/>
  <c r="E118" i="1"/>
  <c r="E90" i="1"/>
  <c r="E105" i="1"/>
  <c r="E117" i="1"/>
  <c r="E132" i="1"/>
  <c r="E89" i="1"/>
  <c r="E104" i="1"/>
  <c r="E116" i="1"/>
  <c r="E131" i="1"/>
  <c r="E88" i="1"/>
  <c r="E103" i="1"/>
  <c r="E115" i="1"/>
  <c r="E130" i="1"/>
  <c r="E144" i="1"/>
  <c r="E87" i="1"/>
  <c r="E143" i="1"/>
  <c r="E86" i="1"/>
  <c r="E85" i="1"/>
  <c r="E102" i="1"/>
  <c r="E129" i="1"/>
  <c r="E84" i="1"/>
  <c r="E101" i="1"/>
  <c r="E114" i="1"/>
  <c r="E128" i="1"/>
  <c r="E142" i="1"/>
  <c r="C33" i="1"/>
  <c r="H140" i="1"/>
  <c r="H141" i="1"/>
  <c r="H142" i="1"/>
  <c r="H143" i="1"/>
  <c r="H144" i="1"/>
  <c r="H145" i="1"/>
  <c r="H146" i="1"/>
  <c r="F147" i="1"/>
  <c r="D147" i="1"/>
  <c r="H127" i="1"/>
  <c r="H128" i="1"/>
  <c r="H129" i="1"/>
  <c r="H130" i="1"/>
  <c r="H131" i="1"/>
  <c r="H132" i="1"/>
  <c r="H133" i="1"/>
  <c r="H134" i="1"/>
  <c r="H112" i="1"/>
  <c r="H113" i="1"/>
  <c r="H114" i="1"/>
  <c r="H115" i="1"/>
  <c r="H116" i="1"/>
  <c r="H117" i="1"/>
  <c r="H118" i="1"/>
  <c r="H119" i="1"/>
  <c r="H120" i="1"/>
  <c r="F121" i="1"/>
  <c r="D121" i="1"/>
  <c r="H99" i="1"/>
  <c r="H100" i="1"/>
  <c r="H101" i="1"/>
  <c r="H102" i="1"/>
  <c r="H103" i="1"/>
  <c r="H104" i="1"/>
  <c r="H105" i="1"/>
  <c r="H106" i="1"/>
  <c r="H107" i="1"/>
  <c r="F108" i="1"/>
  <c r="D108" i="1"/>
  <c r="H82" i="1"/>
  <c r="H83" i="1"/>
  <c r="H84" i="1"/>
  <c r="H85" i="1"/>
  <c r="H86" i="1"/>
  <c r="H87" i="1"/>
  <c r="H88" i="1"/>
  <c r="H89" i="1"/>
  <c r="H90" i="1"/>
  <c r="H91" i="1"/>
  <c r="H92" i="1"/>
  <c r="H93" i="1"/>
  <c r="F25" i="1"/>
  <c r="D25" i="1"/>
  <c r="C214" i="1" l="1"/>
  <c r="C208" i="1"/>
  <c r="C212" i="1" s="1"/>
  <c r="C217" i="1" s="1"/>
  <c r="E25" i="1"/>
  <c r="E206" i="1"/>
  <c r="H206" i="1"/>
  <c r="E95" i="1"/>
  <c r="H121" i="1"/>
  <c r="H136" i="1"/>
  <c r="H51" i="1"/>
  <c r="H95" i="1"/>
  <c r="E147" i="1"/>
  <c r="E51" i="1"/>
  <c r="H108" i="1"/>
  <c r="E75" i="1"/>
  <c r="E136" i="1"/>
  <c r="H75" i="1"/>
  <c r="E121" i="1"/>
  <c r="H178" i="1"/>
  <c r="E108" i="1"/>
  <c r="H147" i="1"/>
</calcChain>
</file>

<file path=xl/sharedStrings.xml><?xml version="1.0" encoding="utf-8"?>
<sst xmlns="http://schemas.openxmlformats.org/spreadsheetml/2006/main" count="252" uniqueCount="122">
  <si>
    <t>Budsjettet er netto</t>
  </si>
  <si>
    <t>INNTEKTER</t>
  </si>
  <si>
    <t>Reelt 2022</t>
  </si>
  <si>
    <t>avvik</t>
  </si>
  <si>
    <t>Ringeriks Kraft</t>
  </si>
  <si>
    <t>MOT/UnoX</t>
  </si>
  <si>
    <t>Ringerike Sparebank ink (nr1)</t>
  </si>
  <si>
    <t>Sponsor etc. u/avg. Omr</t>
  </si>
  <si>
    <t>Sponsor (4 bryst)</t>
  </si>
  <si>
    <t>Salg anleggsmidler, 1 sykkel</t>
  </si>
  <si>
    <t>Medlemskontingent</t>
  </si>
  <si>
    <t>Startkontingent</t>
  </si>
  <si>
    <t>Pengepremier</t>
  </si>
  <si>
    <t>Grasrotandel</t>
  </si>
  <si>
    <t>Tilskudd NIF (LAM midler)</t>
  </si>
  <si>
    <t>Momskompensasjon</t>
  </si>
  <si>
    <t>Utleie utstyr - materiell</t>
  </si>
  <si>
    <t>Annen driftsrelatert inntekt</t>
  </si>
  <si>
    <t>Sum</t>
  </si>
  <si>
    <t>Sportslig aktivitet Landevei Elite</t>
  </si>
  <si>
    <t>Budsjett 2023</t>
  </si>
  <si>
    <t>Avvik</t>
  </si>
  <si>
    <t>Sponsor m/mva</t>
  </si>
  <si>
    <t>Sponsor u/mva</t>
  </si>
  <si>
    <t>Annen Inntekt - Egenandel</t>
  </si>
  <si>
    <t>Premiepenger</t>
  </si>
  <si>
    <t>Sum inntekter</t>
  </si>
  <si>
    <t>Startkontingenter</t>
  </si>
  <si>
    <t>Reise/opphold ritt og samlinger</t>
  </si>
  <si>
    <t>Mat/Bevertning</t>
  </si>
  <si>
    <t>Drift biler Avensis, Citroen Junper,Caravelle</t>
  </si>
  <si>
    <t>Vedlikehold, forsikring, biler</t>
  </si>
  <si>
    <t>NCF leie av samband</t>
  </si>
  <si>
    <t>Diverse kostnader</t>
  </si>
  <si>
    <t>Trener/laglederutgifter</t>
  </si>
  <si>
    <t>Treningssamlinger</t>
  </si>
  <si>
    <t>Utlegg ifm ritt</t>
  </si>
  <si>
    <t>Sykler/utstyr</t>
  </si>
  <si>
    <t>Sykkeltøy - øremerket fra Bioracer</t>
  </si>
  <si>
    <t>Avskrivning, Oktava</t>
  </si>
  <si>
    <t>Avskrivning, Caravelle</t>
  </si>
  <si>
    <t>Leie lokale</t>
  </si>
  <si>
    <t>Tap på fordinger</t>
  </si>
  <si>
    <t>Annen Rentekostnad</t>
  </si>
  <si>
    <t>Sum kostnader Landevei Elite</t>
  </si>
  <si>
    <t>Sportslig aktivitet  Kvinner Elite + K-junior</t>
  </si>
  <si>
    <t>Overført fra 2021 (Øremerket)</t>
  </si>
  <si>
    <t>Drift av bil Octavia</t>
  </si>
  <si>
    <t>Reklamekostnader</t>
  </si>
  <si>
    <t>Innkjøp av varer for vidersalg</t>
  </si>
  <si>
    <t>Sykkeltøy</t>
  </si>
  <si>
    <t>Avskrivning Skoda Octavia</t>
  </si>
  <si>
    <t>Leie Lokaler</t>
  </si>
  <si>
    <t>Sum kostnader K-Elite</t>
  </si>
  <si>
    <t>10 ryttere</t>
  </si>
  <si>
    <t>Sportslig aktivitet junior/ landevei</t>
  </si>
  <si>
    <t>Vedlikehold bil</t>
  </si>
  <si>
    <t>Avskrivning Volvo V70</t>
  </si>
  <si>
    <t>Tap av fordinger</t>
  </si>
  <si>
    <t>Sum kostnader Junior</t>
  </si>
  <si>
    <t>Drift av bil</t>
  </si>
  <si>
    <t>Sportslig aktivitet opp til 16 år landevei</t>
  </si>
  <si>
    <t>Overnatting/Reisekostnader</t>
  </si>
  <si>
    <t>Mat/bevertning</t>
  </si>
  <si>
    <t>Leie av teknisk utstyr</t>
  </si>
  <si>
    <t>Reisekostnad, ikke oppgavepliktig</t>
  </si>
  <si>
    <t>Sum kostnader opp til 16 år</t>
  </si>
  <si>
    <t>Sportslig aktivitet terreng</t>
  </si>
  <si>
    <t>Annen kostnad, Fradragsberettiget</t>
  </si>
  <si>
    <t>Sum kostnader Terreng</t>
  </si>
  <si>
    <t>Aktiviteter Tur/senior</t>
  </si>
  <si>
    <t>Sum kostnader Tur</t>
  </si>
  <si>
    <t>RGP/SGP/NM</t>
  </si>
  <si>
    <t>Sponsor u/avg omr</t>
  </si>
  <si>
    <t>Startkontigenter</t>
  </si>
  <si>
    <t>Dommere/Funksjonærer</t>
  </si>
  <si>
    <t>Innkjøp premier</t>
  </si>
  <si>
    <t>Politi/MC</t>
  </si>
  <si>
    <t>Lege/Ambulanse</t>
  </si>
  <si>
    <t>Utlegg ifbm ritt</t>
  </si>
  <si>
    <t>Tøy</t>
  </si>
  <si>
    <t>Lisenser UCI</t>
  </si>
  <si>
    <t>Data/EDB kostnad</t>
  </si>
  <si>
    <t>Salgskostnad</t>
  </si>
  <si>
    <t>Reklamekostnad</t>
  </si>
  <si>
    <t>Annen salgskostnad</t>
  </si>
  <si>
    <t>Bank- og kortgebyr</t>
  </si>
  <si>
    <t>Sum kostnader RGP/SGP/NM</t>
  </si>
  <si>
    <t>Fellesposter</t>
  </si>
  <si>
    <t xml:space="preserve">Egne klubbritt </t>
  </si>
  <si>
    <t>Leie av Lokale</t>
  </si>
  <si>
    <t>Leie Datasystemer</t>
  </si>
  <si>
    <t>Leie Postboks</t>
  </si>
  <si>
    <t>Honorar regnskap</t>
  </si>
  <si>
    <t>Møter, kurs, oppdateringer o.l.</t>
  </si>
  <si>
    <t>Forsikringspremi</t>
  </si>
  <si>
    <t>Bank og kortgebyr</t>
  </si>
  <si>
    <t>Sum felleskostnader</t>
  </si>
  <si>
    <t>Datakostand</t>
  </si>
  <si>
    <t>Ringerike Sparebank U/avg. Omr.</t>
  </si>
  <si>
    <t>Budsjettert resultat RSK Totalt</t>
  </si>
  <si>
    <t>Budsjettert Resultat RSK</t>
  </si>
  <si>
    <t>Budsjettert Resultat RGP/SGP</t>
  </si>
  <si>
    <t>SUM Inntekter eks. RGP/SGP</t>
  </si>
  <si>
    <t>Budsjett 2024 - Ringerike Sykkelklubb</t>
  </si>
  <si>
    <t>Budsjett 2024</t>
  </si>
  <si>
    <t>Budsejett 2024</t>
  </si>
  <si>
    <t>Reelt 2023</t>
  </si>
  <si>
    <t>Budsjett 20223</t>
  </si>
  <si>
    <t>Viderefakturering uten påslag</t>
  </si>
  <si>
    <t>Egenandel</t>
  </si>
  <si>
    <t>Startpenger RGP/SGP</t>
  </si>
  <si>
    <t>Frakt</t>
  </si>
  <si>
    <t>Kostnader Premier - Pengepremier</t>
  </si>
  <si>
    <t>Egenandel Herrer elite Landevei 9 stk</t>
  </si>
  <si>
    <t>9 ryttere</t>
  </si>
  <si>
    <t>Drift av bil, Volvo</t>
  </si>
  <si>
    <t>Sportslig aktivitet junior/ Elite Terreng</t>
  </si>
  <si>
    <t>4 ryttere</t>
  </si>
  <si>
    <t>Sum kostnader terreng Junior og Elite</t>
  </si>
  <si>
    <t>Renteinntekter</t>
  </si>
  <si>
    <t>SUM Kostnader inkl. RGP/SGP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</si>
</sst>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&quot;kr&quot;\ * #,##0_-;\-&quot;kr&quot;\ * #,##0_-;_-&quot;kr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</font>
    <font>
      <sz val="10"/>
      <color rgb="FFFF0000"/>
      <name val="Calibri"/>
      <family val="2"/>
      <scheme val="minor"/>
    </font>
    <font>
      <sz val="10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8A36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Border="0"/>
  </cellStyleXfs>
  <cellXfs count="68">
    <xf numFmtId="0" fontId="0" fillId="0" borderId="0" xfId="0"/>
    <xf numFmtId="0" fontId="2" fillId="0" borderId="0" xfId="0" applyFont="1"/>
    <xf numFmtId="43" fontId="2" fillId="0" borderId="0" xfId="1" applyFont="1"/>
    <xf numFmtId="0" fontId="3" fillId="2" borderId="0" xfId="0" applyFont="1" applyFill="1"/>
    <xf numFmtId="43" fontId="3" fillId="2" borderId="0" xfId="1" applyFont="1" applyFill="1"/>
    <xf numFmtId="0" fontId="3" fillId="0" borderId="0" xfId="0" applyFont="1"/>
    <xf numFmtId="0" fontId="3" fillId="3" borderId="0" xfId="0" applyFont="1" applyFill="1"/>
    <xf numFmtId="43" fontId="3" fillId="0" borderId="0" xfId="1" applyFont="1" applyFill="1"/>
    <xf numFmtId="43" fontId="3" fillId="3" borderId="0" xfId="1" applyFont="1" applyFill="1"/>
    <xf numFmtId="43" fontId="2" fillId="0" borderId="0" xfId="1" applyFont="1" applyFill="1"/>
    <xf numFmtId="0" fontId="3" fillId="3" borderId="1" xfId="0" applyFont="1" applyFill="1" applyBorder="1"/>
    <xf numFmtId="43" fontId="3" fillId="3" borderId="1" xfId="1" applyFont="1" applyFill="1" applyBorder="1"/>
    <xf numFmtId="0" fontId="2" fillId="3" borderId="0" xfId="0" applyFont="1" applyFill="1"/>
    <xf numFmtId="0" fontId="2" fillId="4" borderId="0" xfId="0" applyFont="1" applyFill="1"/>
    <xf numFmtId="0" fontId="3" fillId="3" borderId="0" xfId="0" applyFont="1" applyFill="1" applyAlignment="1">
      <alignment horizontal="center"/>
    </xf>
    <xf numFmtId="43" fontId="2" fillId="0" borderId="0" xfId="1" applyFont="1" applyAlignment="1">
      <alignment horizontal="right"/>
    </xf>
    <xf numFmtId="43" fontId="2" fillId="0" borderId="0" xfId="0" applyNumberFormat="1" applyFont="1"/>
    <xf numFmtId="164" fontId="2" fillId="0" borderId="0" xfId="2" applyNumberFormat="1" applyFont="1" applyFill="1"/>
    <xf numFmtId="164" fontId="2" fillId="4" borderId="0" xfId="2" applyNumberFormat="1" applyFont="1" applyFill="1"/>
    <xf numFmtId="4" fontId="5" fillId="0" borderId="0" xfId="3" applyNumberFormat="1" applyFont="1" applyAlignment="1">
      <alignment vertical="top"/>
    </xf>
    <xf numFmtId="0" fontId="2" fillId="0" borderId="0" xfId="0" applyFont="1" applyAlignment="1">
      <alignment vertical="top"/>
    </xf>
    <xf numFmtId="43" fontId="2" fillId="0" borderId="0" xfId="1" applyFont="1" applyFill="1" applyAlignment="1">
      <alignment vertical="top"/>
    </xf>
    <xf numFmtId="43" fontId="2" fillId="0" borderId="0" xfId="1" applyFont="1" applyAlignment="1">
      <alignment vertical="top"/>
    </xf>
    <xf numFmtId="43" fontId="6" fillId="0" borderId="0" xfId="1" applyFont="1" applyFill="1"/>
    <xf numFmtId="0" fontId="2" fillId="0" borderId="2" xfId="0" applyFont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2" fontId="3" fillId="5" borderId="0" xfId="0" applyNumberFormat="1" applyFont="1" applyFill="1"/>
    <xf numFmtId="0" fontId="2" fillId="5" borderId="0" xfId="0" applyFont="1" applyFill="1"/>
    <xf numFmtId="0" fontId="3" fillId="5" borderId="1" xfId="0" applyFont="1" applyFill="1" applyBorder="1"/>
    <xf numFmtId="43" fontId="3" fillId="5" borderId="1" xfId="1" applyFont="1" applyFill="1" applyBorder="1"/>
    <xf numFmtId="43" fontId="2" fillId="5" borderId="1" xfId="1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43" fontId="3" fillId="6" borderId="0" xfId="1" applyFont="1" applyFill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43" fontId="3" fillId="7" borderId="0" xfId="1" applyFont="1" applyFill="1"/>
    <xf numFmtId="0" fontId="2" fillId="8" borderId="0" xfId="0" applyFont="1" applyFill="1"/>
    <xf numFmtId="0" fontId="3" fillId="8" borderId="0" xfId="0" applyFont="1" applyFill="1"/>
    <xf numFmtId="0" fontId="3" fillId="8" borderId="0" xfId="0" applyFont="1" applyFill="1" applyAlignment="1">
      <alignment horizontal="center"/>
    </xf>
    <xf numFmtId="43" fontId="3" fillId="8" borderId="0" xfId="1" applyFont="1" applyFill="1"/>
    <xf numFmtId="0" fontId="2" fillId="9" borderId="0" xfId="0" applyFont="1" applyFill="1"/>
    <xf numFmtId="0" fontId="3" fillId="9" borderId="0" xfId="0" applyFont="1" applyFill="1" applyAlignment="1">
      <alignment horizontal="center"/>
    </xf>
    <xf numFmtId="43" fontId="2" fillId="9" borderId="0" xfId="1" applyFont="1" applyFill="1"/>
    <xf numFmtId="0" fontId="2" fillId="10" borderId="0" xfId="0" applyFont="1" applyFill="1"/>
    <xf numFmtId="0" fontId="3" fillId="10" borderId="0" xfId="0" applyFont="1" applyFill="1"/>
    <xf numFmtId="0" fontId="3" fillId="10" borderId="0" xfId="0" applyFont="1" applyFill="1" applyAlignment="1">
      <alignment horizontal="center"/>
    </xf>
    <xf numFmtId="43" fontId="3" fillId="10" borderId="0" xfId="1" applyFont="1" applyFill="1"/>
    <xf numFmtId="43" fontId="7" fillId="0" borderId="0" xfId="1" applyFont="1" applyFill="1"/>
    <xf numFmtId="0" fontId="7" fillId="0" borderId="0" xfId="0" applyFont="1"/>
    <xf numFmtId="43" fontId="7" fillId="0" borderId="0" xfId="1" applyFont="1"/>
    <xf numFmtId="4" fontId="8" fillId="0" borderId="0" xfId="3" applyNumberFormat="1" applyFont="1" applyAlignment="1">
      <alignment vertical="top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43" fontId="7" fillId="11" borderId="0" xfId="1" applyFont="1" applyFill="1"/>
    <xf numFmtId="2" fontId="2" fillId="0" borderId="0" xfId="0" applyNumberFormat="1" applyFont="1"/>
    <xf numFmtId="43" fontId="6" fillId="0" borderId="0" xfId="1" applyFont="1"/>
    <xf numFmtId="0" fontId="6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9" borderId="0" xfId="0" applyFont="1" applyFill="1"/>
    <xf numFmtId="0" fontId="3" fillId="2" borderId="0" xfId="0" applyFont="1" applyFill="1" applyAlignment="1">
      <alignment horizontal="center"/>
    </xf>
    <xf numFmtId="164" fontId="9" fillId="0" borderId="2" xfId="0" applyNumberFormat="1" applyFont="1" applyBorder="1"/>
    <xf numFmtId="43" fontId="10" fillId="0" borderId="0" xfId="1" applyFont="1"/>
    <xf numFmtId="43" fontId="10" fillId="0" borderId="0" xfId="1" applyFont="1" applyFill="1"/>
  </cellXfs>
  <cellStyles count="4">
    <cellStyle name="Komma" xfId="1" builtinId="3"/>
    <cellStyle name="Normal" xfId="0" builtinId="0"/>
    <cellStyle name="Normal 2" xfId="3" xr:uid="{063126EA-065B-40D9-91FF-131A7A32B340}"/>
    <cellStyle name="Valuta" xfId="2" builtinId="4"/>
  </cellStyles>
  <dxfs count="0"/>
  <tableStyles count="0" defaultTableStyle="TableStyleMedium2" defaultPivotStyle="PivotStyleLight16"/>
  <colors>
    <mruColors>
      <color rgb="FFB8A3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28C85-5730-41B3-BF1F-930AD3114925}">
  <sheetPr>
    <pageSetUpPr fitToPage="1"/>
  </sheetPr>
  <dimension ref="A1:L238"/>
  <sheetViews>
    <sheetView tabSelected="1" zoomScale="110" zoomScaleNormal="110" workbookViewId="0">
      <selection activeCell="C155" sqref="C155"/>
    </sheetView>
  </sheetViews>
  <sheetFormatPr baseColWidth="10" defaultColWidth="11.44140625" defaultRowHeight="13.8" x14ac:dyDescent="0.3"/>
  <cols>
    <col min="1" max="1" width="14" style="1" customWidth="1"/>
    <col min="2" max="2" width="36" style="1" bestFit="1" customWidth="1"/>
    <col min="3" max="3" width="13" style="1" bestFit="1" customWidth="1"/>
    <col min="4" max="4" width="15.44140625" style="1" customWidth="1"/>
    <col min="5" max="5" width="12.44140625" style="1" customWidth="1"/>
    <col min="6" max="6" width="12.88671875" style="1" customWidth="1"/>
    <col min="7" max="7" width="13" style="1" bestFit="1" customWidth="1"/>
    <col min="8" max="8" width="11.44140625" style="1"/>
    <col min="9" max="9" width="13.44140625" style="1" bestFit="1" customWidth="1"/>
    <col min="10" max="16384" width="11.44140625" style="1"/>
  </cols>
  <sheetData>
    <row r="1" spans="1:7" x14ac:dyDescent="0.3">
      <c r="A1" s="1" t="s">
        <v>104</v>
      </c>
    </row>
    <row r="2" spans="1:7" x14ac:dyDescent="0.3">
      <c r="A2" s="1" t="s">
        <v>0</v>
      </c>
    </row>
    <row r="5" spans="1:7" x14ac:dyDescent="0.3">
      <c r="A5" s="64" t="s">
        <v>1</v>
      </c>
      <c r="B5" s="64"/>
      <c r="C5" s="59" t="s">
        <v>106</v>
      </c>
      <c r="D5" s="60" t="s">
        <v>107</v>
      </c>
      <c r="E5" s="61" t="s">
        <v>3</v>
      </c>
      <c r="F5" s="62" t="s">
        <v>2</v>
      </c>
      <c r="G5" s="61" t="s">
        <v>20</v>
      </c>
    </row>
    <row r="6" spans="1:7" x14ac:dyDescent="0.3">
      <c r="A6" s="1">
        <v>3000</v>
      </c>
      <c r="B6" s="1" t="s">
        <v>4</v>
      </c>
      <c r="C6" s="2">
        <v>600000</v>
      </c>
      <c r="D6" s="2">
        <v>650000</v>
      </c>
      <c r="E6" s="2">
        <f>SUM(C6-D6)</f>
        <v>-50000</v>
      </c>
      <c r="F6" s="2">
        <v>650000</v>
      </c>
      <c r="G6" s="2">
        <v>650000</v>
      </c>
    </row>
    <row r="7" spans="1:7" x14ac:dyDescent="0.3">
      <c r="A7" s="1">
        <v>3000</v>
      </c>
      <c r="B7" s="1" t="s">
        <v>5</v>
      </c>
      <c r="C7" s="2">
        <v>300000</v>
      </c>
      <c r="D7" s="2">
        <v>300000</v>
      </c>
      <c r="E7" s="2">
        <f t="shared" ref="E7:E24" si="0">SUM(C7-D7)</f>
        <v>0</v>
      </c>
      <c r="F7" s="2">
        <v>300000</v>
      </c>
      <c r="G7" s="2">
        <v>300000</v>
      </c>
    </row>
    <row r="8" spans="1:7" x14ac:dyDescent="0.3">
      <c r="A8" s="1">
        <v>3000</v>
      </c>
      <c r="B8" s="1" t="s">
        <v>6</v>
      </c>
      <c r="C8" s="2">
        <v>80000</v>
      </c>
      <c r="D8" s="2">
        <v>80000</v>
      </c>
      <c r="E8" s="2">
        <f t="shared" si="0"/>
        <v>0</v>
      </c>
      <c r="F8" s="2">
        <v>80000</v>
      </c>
      <c r="G8" s="2">
        <v>80000</v>
      </c>
    </row>
    <row r="9" spans="1:7" x14ac:dyDescent="0.3">
      <c r="A9" s="1">
        <v>3000</v>
      </c>
      <c r="B9" s="1" t="s">
        <v>8</v>
      </c>
      <c r="C9" s="2"/>
      <c r="D9" s="2"/>
      <c r="E9" s="2">
        <f t="shared" si="0"/>
        <v>0</v>
      </c>
      <c r="F9" s="2">
        <v>150000</v>
      </c>
      <c r="G9" s="2"/>
    </row>
    <row r="10" spans="1:7" x14ac:dyDescent="0.3">
      <c r="A10" s="1">
        <v>3100</v>
      </c>
      <c r="B10" s="1" t="s">
        <v>99</v>
      </c>
      <c r="C10" s="2">
        <v>200000</v>
      </c>
      <c r="D10" s="2">
        <v>200000</v>
      </c>
      <c r="E10" s="2">
        <f t="shared" si="0"/>
        <v>0</v>
      </c>
      <c r="F10" s="2">
        <v>100000</v>
      </c>
      <c r="G10" s="2">
        <v>200000</v>
      </c>
    </row>
    <row r="11" spans="1:7" x14ac:dyDescent="0.3">
      <c r="A11" s="1">
        <v>3100</v>
      </c>
      <c r="B11" s="1" t="s">
        <v>7</v>
      </c>
      <c r="C11" s="2"/>
      <c r="D11" s="2"/>
      <c r="E11" s="2">
        <f t="shared" si="0"/>
        <v>0</v>
      </c>
      <c r="F11" s="2">
        <v>127930</v>
      </c>
      <c r="G11" s="2"/>
    </row>
    <row r="12" spans="1:7" x14ac:dyDescent="0.3">
      <c r="A12" s="1">
        <v>3100</v>
      </c>
      <c r="B12" s="1" t="s">
        <v>16</v>
      </c>
      <c r="C12" s="2"/>
      <c r="D12" s="2"/>
      <c r="E12" s="2">
        <f t="shared" si="0"/>
        <v>0</v>
      </c>
      <c r="F12" s="2"/>
      <c r="G12" s="2"/>
    </row>
    <row r="13" spans="1:7" x14ac:dyDescent="0.3">
      <c r="A13" s="1">
        <v>3130</v>
      </c>
      <c r="B13" s="1" t="s">
        <v>10</v>
      </c>
      <c r="C13" s="2">
        <v>75000</v>
      </c>
      <c r="D13" s="2">
        <v>72460</v>
      </c>
      <c r="E13" s="2">
        <f t="shared" si="0"/>
        <v>2540</v>
      </c>
      <c r="F13" s="2">
        <v>83586</v>
      </c>
      <c r="G13" s="2">
        <v>80000</v>
      </c>
    </row>
    <row r="14" spans="1:7" x14ac:dyDescent="0.3">
      <c r="A14" s="1">
        <v>3131</v>
      </c>
      <c r="B14" s="1" t="s">
        <v>11</v>
      </c>
      <c r="C14" s="2"/>
      <c r="D14" s="2"/>
      <c r="E14" s="2">
        <f t="shared" si="0"/>
        <v>0</v>
      </c>
      <c r="F14" s="2"/>
      <c r="G14" s="2"/>
    </row>
    <row r="15" spans="1:7" x14ac:dyDescent="0.3">
      <c r="A15" s="1">
        <v>3132</v>
      </c>
      <c r="B15" s="1" t="s">
        <v>12</v>
      </c>
      <c r="C15" s="2"/>
      <c r="D15" s="2">
        <v>73968</v>
      </c>
      <c r="E15" s="2">
        <f t="shared" si="0"/>
        <v>-73968</v>
      </c>
      <c r="F15" s="2">
        <v>53872</v>
      </c>
      <c r="G15" s="2"/>
    </row>
    <row r="16" spans="1:7" x14ac:dyDescent="0.3">
      <c r="A16" s="1">
        <v>3133</v>
      </c>
      <c r="B16" s="1" t="s">
        <v>13</v>
      </c>
      <c r="C16" s="2">
        <v>25000</v>
      </c>
      <c r="D16" s="2">
        <v>24198</v>
      </c>
      <c r="E16" s="2">
        <f t="shared" si="0"/>
        <v>802</v>
      </c>
      <c r="F16" s="2">
        <v>26458</v>
      </c>
      <c r="G16" s="2">
        <v>25000</v>
      </c>
    </row>
    <row r="17" spans="1:8" x14ac:dyDescent="0.3">
      <c r="A17" s="1">
        <v>3134</v>
      </c>
      <c r="B17" s="1" t="s">
        <v>14</v>
      </c>
      <c r="C17" s="2">
        <v>50000</v>
      </c>
      <c r="D17" s="2">
        <v>105096</v>
      </c>
      <c r="E17" s="2">
        <f t="shared" si="0"/>
        <v>-55096</v>
      </c>
      <c r="F17" s="2">
        <v>251557</v>
      </c>
      <c r="G17" s="2">
        <v>50000</v>
      </c>
    </row>
    <row r="18" spans="1:8" x14ac:dyDescent="0.3">
      <c r="A18" s="1">
        <v>3135</v>
      </c>
      <c r="B18" s="1" t="s">
        <v>15</v>
      </c>
      <c r="C18" s="66">
        <v>220000</v>
      </c>
      <c r="D18" s="2">
        <v>268637</v>
      </c>
      <c r="E18" s="2">
        <f t="shared" si="0"/>
        <v>-48637</v>
      </c>
      <c r="F18" s="2">
        <v>159118</v>
      </c>
      <c r="G18" s="2">
        <v>160000</v>
      </c>
    </row>
    <row r="19" spans="1:8" x14ac:dyDescent="0.3">
      <c r="A19" s="1">
        <v>3210</v>
      </c>
      <c r="B19" s="1" t="s">
        <v>109</v>
      </c>
      <c r="C19" s="2"/>
      <c r="D19" s="2">
        <v>12249</v>
      </c>
      <c r="E19" s="2">
        <f t="shared" si="0"/>
        <v>-12249</v>
      </c>
      <c r="F19" s="2"/>
      <c r="G19" s="2"/>
    </row>
    <row r="20" spans="1:8" x14ac:dyDescent="0.3">
      <c r="A20" s="1">
        <v>3805</v>
      </c>
      <c r="B20" s="1" t="s">
        <v>9</v>
      </c>
      <c r="C20" s="2"/>
      <c r="D20" s="2"/>
      <c r="E20" s="2">
        <f t="shared" si="0"/>
        <v>0</v>
      </c>
      <c r="F20" s="2"/>
      <c r="G20" s="2"/>
    </row>
    <row r="21" spans="1:8" x14ac:dyDescent="0.3">
      <c r="A21" s="1">
        <v>3900</v>
      </c>
      <c r="B21" s="1" t="s">
        <v>17</v>
      </c>
      <c r="C21" s="2">
        <v>60000</v>
      </c>
      <c r="D21" s="2"/>
      <c r="E21" s="2">
        <f t="shared" si="0"/>
        <v>60000</v>
      </c>
      <c r="F21" s="2">
        <v>30003</v>
      </c>
      <c r="G21" s="2">
        <v>60000</v>
      </c>
    </row>
    <row r="22" spans="1:8" x14ac:dyDescent="0.3">
      <c r="A22" s="1">
        <v>3200</v>
      </c>
      <c r="B22" s="1" t="s">
        <v>114</v>
      </c>
      <c r="C22" s="2">
        <v>72000</v>
      </c>
      <c r="D22" s="2">
        <v>72000</v>
      </c>
      <c r="E22" s="2">
        <f t="shared" si="0"/>
        <v>0</v>
      </c>
      <c r="F22" s="2">
        <v>151158</v>
      </c>
      <c r="G22" s="2">
        <v>112000</v>
      </c>
    </row>
    <row r="23" spans="1:8" x14ac:dyDescent="0.3">
      <c r="A23" s="1">
        <v>8050</v>
      </c>
      <c r="B23" s="1" t="s">
        <v>120</v>
      </c>
      <c r="C23" s="66">
        <v>5000</v>
      </c>
      <c r="D23" s="2"/>
      <c r="E23" s="2">
        <f t="shared" si="0"/>
        <v>5000</v>
      </c>
      <c r="F23" s="2"/>
      <c r="G23" s="2">
        <v>0</v>
      </c>
    </row>
    <row r="24" spans="1:8" x14ac:dyDescent="0.3">
      <c r="C24" s="2"/>
      <c r="D24" s="2"/>
      <c r="E24" s="2">
        <f t="shared" si="0"/>
        <v>0</v>
      </c>
      <c r="F24" s="2"/>
      <c r="G24" s="2"/>
    </row>
    <row r="25" spans="1:8" x14ac:dyDescent="0.3">
      <c r="A25" s="3"/>
      <c r="B25" s="3" t="s">
        <v>18</v>
      </c>
      <c r="C25" s="4">
        <f>SUM(C6:C24)</f>
        <v>1687000</v>
      </c>
      <c r="D25" s="4">
        <f>SUM(D6:D24)</f>
        <v>1858608</v>
      </c>
      <c r="E25" s="4">
        <f>SUM(C25-D25)</f>
        <v>-171608</v>
      </c>
      <c r="F25" s="4">
        <f>SUM(F6:F24)</f>
        <v>2163682</v>
      </c>
      <c r="G25" s="4">
        <f>SUM(G6:G24)</f>
        <v>1717000</v>
      </c>
    </row>
    <row r="26" spans="1:8" x14ac:dyDescent="0.3">
      <c r="A26" s="5"/>
      <c r="B26" s="5"/>
      <c r="C26" s="5"/>
      <c r="D26" s="5"/>
      <c r="E26" s="5"/>
      <c r="F26" s="5"/>
      <c r="G26" s="5"/>
    </row>
    <row r="28" spans="1:8" s="5" customFormat="1" x14ac:dyDescent="0.3">
      <c r="A28" s="6" t="s">
        <v>115</v>
      </c>
      <c r="B28" s="6" t="s">
        <v>19</v>
      </c>
      <c r="C28" s="14" t="s">
        <v>105</v>
      </c>
      <c r="D28" s="14" t="s">
        <v>107</v>
      </c>
      <c r="E28" s="14" t="s">
        <v>21</v>
      </c>
      <c r="F28" s="14" t="s">
        <v>2</v>
      </c>
      <c r="G28" s="14" t="s">
        <v>20</v>
      </c>
      <c r="H28" s="14" t="s">
        <v>21</v>
      </c>
    </row>
    <row r="29" spans="1:8" x14ac:dyDescent="0.3">
      <c r="A29" s="1">
        <v>3010</v>
      </c>
      <c r="B29" s="1" t="s">
        <v>22</v>
      </c>
      <c r="C29" s="9"/>
      <c r="D29" s="9"/>
      <c r="E29" s="9"/>
      <c r="F29" s="9">
        <v>0</v>
      </c>
      <c r="G29" s="9"/>
      <c r="H29" s="9"/>
    </row>
    <row r="30" spans="1:8" x14ac:dyDescent="0.3">
      <c r="A30" s="1">
        <v>3100</v>
      </c>
      <c r="B30" s="1" t="s">
        <v>23</v>
      </c>
      <c r="C30" s="9"/>
      <c r="D30" s="9"/>
      <c r="E30" s="9"/>
      <c r="F30" s="9">
        <v>0</v>
      </c>
      <c r="G30" s="9"/>
      <c r="H30" s="9"/>
    </row>
    <row r="31" spans="1:8" x14ac:dyDescent="0.3">
      <c r="A31" s="1">
        <v>3200</v>
      </c>
      <c r="B31" s="1" t="s">
        <v>24</v>
      </c>
      <c r="C31" s="9"/>
      <c r="D31" s="9">
        <v>228940</v>
      </c>
      <c r="E31" s="9"/>
      <c r="F31" s="9">
        <v>308634</v>
      </c>
      <c r="G31" s="9"/>
      <c r="H31" s="9"/>
    </row>
    <row r="32" spans="1:8" x14ac:dyDescent="0.3">
      <c r="A32" s="1">
        <v>3132</v>
      </c>
      <c r="B32" s="1" t="s">
        <v>25</v>
      </c>
      <c r="C32" s="9"/>
      <c r="D32" s="9">
        <v>9943</v>
      </c>
      <c r="E32" s="9"/>
      <c r="F32" s="9">
        <v>47627</v>
      </c>
      <c r="G32" s="9"/>
      <c r="H32" s="9"/>
    </row>
    <row r="33" spans="1:12" s="5" customFormat="1" x14ac:dyDescent="0.3">
      <c r="A33" s="6"/>
      <c r="B33" s="6" t="s">
        <v>26</v>
      </c>
      <c r="C33" s="8">
        <f t="shared" ref="C33" si="1">SUM(C32)</f>
        <v>0</v>
      </c>
      <c r="D33" s="8">
        <f>SUM(D29:D32)</f>
        <v>238883</v>
      </c>
      <c r="E33" s="8"/>
      <c r="F33" s="8">
        <f>SUM(F29:F32)</f>
        <v>356261</v>
      </c>
      <c r="G33" s="8"/>
      <c r="H33" s="8"/>
    </row>
    <row r="34" spans="1:12" x14ac:dyDescent="0.3">
      <c r="A34" s="1">
        <v>4000</v>
      </c>
      <c r="B34" s="1" t="s">
        <v>27</v>
      </c>
      <c r="C34" s="66">
        <v>100000</v>
      </c>
      <c r="D34" s="2">
        <v>102926</v>
      </c>
      <c r="E34" s="2">
        <f>C34-D34</f>
        <v>-2926</v>
      </c>
      <c r="F34" s="2">
        <v>54167</v>
      </c>
      <c r="G34" s="2">
        <v>60000</v>
      </c>
      <c r="H34" s="2">
        <f>SUM(G34-F34)</f>
        <v>5833</v>
      </c>
    </row>
    <row r="35" spans="1:12" x14ac:dyDescent="0.3">
      <c r="A35" s="1">
        <v>4031</v>
      </c>
      <c r="B35" s="1" t="s">
        <v>28</v>
      </c>
      <c r="C35" s="2">
        <v>160000</v>
      </c>
      <c r="D35" s="2">
        <v>253617</v>
      </c>
      <c r="E35" s="2">
        <f>C35-D35</f>
        <v>-93617</v>
      </c>
      <c r="F35" s="2">
        <v>158710</v>
      </c>
      <c r="G35" s="2">
        <v>160000</v>
      </c>
      <c r="H35" s="2">
        <f t="shared" ref="H35:H46" si="2">SUM(G35-F35)</f>
        <v>1290</v>
      </c>
    </row>
    <row r="36" spans="1:12" x14ac:dyDescent="0.3">
      <c r="A36" s="1">
        <v>4032</v>
      </c>
      <c r="B36" s="1" t="s">
        <v>29</v>
      </c>
      <c r="C36" s="2">
        <v>40000</v>
      </c>
      <c r="D36" s="2">
        <v>128537</v>
      </c>
      <c r="E36" s="2">
        <f t="shared" ref="E36:E50" si="3">C36-D36</f>
        <v>-88537</v>
      </c>
      <c r="F36" s="2">
        <v>98995</v>
      </c>
      <c r="G36" s="2">
        <v>40000</v>
      </c>
      <c r="H36" s="2">
        <f t="shared" si="2"/>
        <v>-58995</v>
      </c>
    </row>
    <row r="37" spans="1:12" x14ac:dyDescent="0.3">
      <c r="A37" s="1">
        <v>4034</v>
      </c>
      <c r="B37" s="1" t="s">
        <v>30</v>
      </c>
      <c r="C37" s="2">
        <v>90000</v>
      </c>
      <c r="D37" s="2">
        <v>146517</v>
      </c>
      <c r="E37" s="2">
        <f t="shared" si="3"/>
        <v>-56517</v>
      </c>
      <c r="F37" s="2">
        <v>153586</v>
      </c>
      <c r="G37" s="2">
        <v>90000</v>
      </c>
      <c r="H37" s="2">
        <f t="shared" si="2"/>
        <v>-63586</v>
      </c>
    </row>
    <row r="38" spans="1:12" x14ac:dyDescent="0.3">
      <c r="A38" s="1">
        <v>4035</v>
      </c>
      <c r="B38" s="1" t="s">
        <v>31</v>
      </c>
      <c r="C38" s="2">
        <v>70000</v>
      </c>
      <c r="D38" s="2">
        <v>114627</v>
      </c>
      <c r="E38" s="2">
        <f t="shared" si="3"/>
        <v>-44627</v>
      </c>
      <c r="F38" s="2">
        <v>77205</v>
      </c>
      <c r="G38" s="2">
        <v>70000</v>
      </c>
      <c r="H38" s="2">
        <f t="shared" si="2"/>
        <v>-7205</v>
      </c>
    </row>
    <row r="39" spans="1:12" x14ac:dyDescent="0.3">
      <c r="A39" s="1">
        <v>4037</v>
      </c>
      <c r="B39" s="1" t="s">
        <v>32</v>
      </c>
      <c r="C39" s="2">
        <v>1000</v>
      </c>
      <c r="D39" s="2"/>
      <c r="E39" s="2">
        <f t="shared" si="3"/>
        <v>1000</v>
      </c>
      <c r="F39" s="2">
        <v>0</v>
      </c>
      <c r="G39" s="2">
        <v>1000</v>
      </c>
      <c r="H39" s="2">
        <f t="shared" si="2"/>
        <v>1000</v>
      </c>
    </row>
    <row r="40" spans="1:12" x14ac:dyDescent="0.3">
      <c r="A40" s="1">
        <v>4039</v>
      </c>
      <c r="B40" s="1" t="s">
        <v>33</v>
      </c>
      <c r="C40" s="2"/>
      <c r="D40" s="2">
        <v>813</v>
      </c>
      <c r="E40" s="2">
        <f t="shared" si="3"/>
        <v>-813</v>
      </c>
      <c r="F40" s="2">
        <v>536</v>
      </c>
      <c r="G40" s="2"/>
      <c r="H40" s="2">
        <f t="shared" si="2"/>
        <v>-536</v>
      </c>
    </row>
    <row r="41" spans="1:12" x14ac:dyDescent="0.3">
      <c r="A41" s="1">
        <v>4042</v>
      </c>
      <c r="B41" s="1" t="s">
        <v>34</v>
      </c>
      <c r="C41" s="2">
        <v>120000</v>
      </c>
      <c r="D41" s="2">
        <v>100000</v>
      </c>
      <c r="E41" s="2">
        <f t="shared" si="3"/>
        <v>20000</v>
      </c>
      <c r="F41" s="2">
        <v>100000</v>
      </c>
      <c r="G41" s="2">
        <v>120000</v>
      </c>
      <c r="H41" s="2">
        <f t="shared" si="2"/>
        <v>20000</v>
      </c>
    </row>
    <row r="42" spans="1:12" x14ac:dyDescent="0.3">
      <c r="A42" s="1">
        <v>4070</v>
      </c>
      <c r="B42" s="1" t="s">
        <v>35</v>
      </c>
      <c r="C42" s="2"/>
      <c r="D42" s="2"/>
      <c r="E42" s="2">
        <f t="shared" si="3"/>
        <v>0</v>
      </c>
      <c r="F42" s="2">
        <v>75382</v>
      </c>
      <c r="G42" s="2"/>
      <c r="H42" s="2">
        <f t="shared" si="2"/>
        <v>-75382</v>
      </c>
    </row>
    <row r="43" spans="1:12" x14ac:dyDescent="0.3">
      <c r="A43" s="1">
        <v>4071</v>
      </c>
      <c r="B43" s="1" t="s">
        <v>36</v>
      </c>
      <c r="C43" s="2"/>
      <c r="D43" s="2"/>
      <c r="E43" s="2">
        <f t="shared" si="3"/>
        <v>0</v>
      </c>
      <c r="F43" s="2"/>
      <c r="G43" s="2"/>
      <c r="H43" s="2">
        <f t="shared" si="2"/>
        <v>0</v>
      </c>
    </row>
    <row r="44" spans="1:12" x14ac:dyDescent="0.3">
      <c r="A44" s="1">
        <v>4310</v>
      </c>
      <c r="B44" s="1" t="s">
        <v>37</v>
      </c>
      <c r="C44" s="9">
        <v>10000</v>
      </c>
      <c r="D44" s="2">
        <v>25084</v>
      </c>
      <c r="E44" s="2">
        <f t="shared" si="3"/>
        <v>-15084</v>
      </c>
      <c r="F44" s="2">
        <v>22068</v>
      </c>
      <c r="G44" s="9">
        <v>10000</v>
      </c>
      <c r="H44" s="2">
        <f t="shared" si="2"/>
        <v>-12068</v>
      </c>
    </row>
    <row r="45" spans="1:12" x14ac:dyDescent="0.3">
      <c r="A45" s="1">
        <v>4315</v>
      </c>
      <c r="B45" s="1" t="s">
        <v>38</v>
      </c>
      <c r="C45" s="9">
        <v>20000</v>
      </c>
      <c r="D45" s="2">
        <v>23426</v>
      </c>
      <c r="E45" s="2">
        <f t="shared" si="3"/>
        <v>-3426</v>
      </c>
      <c r="F45" s="2">
        <v>7090</v>
      </c>
      <c r="G45" s="9">
        <v>20000</v>
      </c>
      <c r="H45" s="2">
        <f t="shared" si="2"/>
        <v>12910</v>
      </c>
    </row>
    <row r="46" spans="1:12" x14ac:dyDescent="0.3">
      <c r="A46" s="1">
        <v>6010</v>
      </c>
      <c r="B46" s="1" t="s">
        <v>39</v>
      </c>
      <c r="C46" s="9">
        <v>67320</v>
      </c>
      <c r="D46" s="2">
        <v>67319</v>
      </c>
      <c r="E46" s="2">
        <f t="shared" si="3"/>
        <v>1</v>
      </c>
      <c r="F46" s="2">
        <v>0</v>
      </c>
      <c r="G46" s="9">
        <v>67320</v>
      </c>
      <c r="H46" s="2">
        <f t="shared" si="2"/>
        <v>67320</v>
      </c>
      <c r="L46" s="16"/>
    </row>
    <row r="47" spans="1:12" x14ac:dyDescent="0.3">
      <c r="A47" s="1">
        <v>6010</v>
      </c>
      <c r="B47" s="1" t="s">
        <v>40</v>
      </c>
      <c r="C47" s="9"/>
      <c r="D47" s="2"/>
      <c r="E47" s="2">
        <f t="shared" si="3"/>
        <v>0</v>
      </c>
      <c r="F47" s="2">
        <v>78799</v>
      </c>
      <c r="G47" s="9"/>
      <c r="H47" s="2"/>
    </row>
    <row r="48" spans="1:12" x14ac:dyDescent="0.3">
      <c r="A48" s="1">
        <v>6300</v>
      </c>
      <c r="B48" s="1" t="s">
        <v>41</v>
      </c>
      <c r="C48" s="9"/>
      <c r="D48" s="2"/>
      <c r="E48" s="2">
        <f t="shared" si="3"/>
        <v>0</v>
      </c>
      <c r="F48" s="2">
        <v>4500</v>
      </c>
      <c r="G48" s="9"/>
      <c r="H48" s="2"/>
    </row>
    <row r="49" spans="1:10" x14ac:dyDescent="0.3">
      <c r="A49" s="1">
        <v>7830</v>
      </c>
      <c r="B49" s="1" t="s">
        <v>42</v>
      </c>
      <c r="C49" s="9"/>
      <c r="D49" s="2"/>
      <c r="E49" s="2"/>
      <c r="F49" s="2">
        <v>0</v>
      </c>
      <c r="G49" s="9"/>
      <c r="H49" s="2"/>
    </row>
    <row r="50" spans="1:10" x14ac:dyDescent="0.3">
      <c r="A50" s="1">
        <v>8150</v>
      </c>
      <c r="B50" s="1" t="s">
        <v>43</v>
      </c>
      <c r="C50" s="9"/>
      <c r="D50" s="2"/>
      <c r="E50" s="2">
        <f t="shared" si="3"/>
        <v>0</v>
      </c>
      <c r="F50" s="2">
        <v>0</v>
      </c>
      <c r="G50" s="9"/>
      <c r="H50" s="2"/>
    </row>
    <row r="51" spans="1:10" x14ac:dyDescent="0.3">
      <c r="A51" s="10"/>
      <c r="B51" s="10" t="s">
        <v>44</v>
      </c>
      <c r="C51" s="11">
        <f>SUM(C34:C50)</f>
        <v>678320</v>
      </c>
      <c r="D51" s="11">
        <f>SUM(D34:D50)</f>
        <v>962866</v>
      </c>
      <c r="E51" s="11">
        <f>SUM(E34:E50)</f>
        <v>-284546</v>
      </c>
      <c r="F51" s="11">
        <f>SUM(F33:F50)</f>
        <v>1187299</v>
      </c>
      <c r="G51" s="11">
        <f>SUM(G34:G50)</f>
        <v>638320</v>
      </c>
      <c r="H51" s="11">
        <f>SUM(H34:H50)</f>
        <v>-109419</v>
      </c>
      <c r="I51" s="16"/>
      <c r="J51" s="16"/>
    </row>
    <row r="52" spans="1:10" x14ac:dyDescent="0.3">
      <c r="A52" s="5"/>
      <c r="B52" s="5"/>
      <c r="C52" s="5"/>
      <c r="D52" s="5"/>
      <c r="E52" s="5"/>
      <c r="F52" s="5"/>
      <c r="G52" s="5"/>
    </row>
    <row r="53" spans="1:10" x14ac:dyDescent="0.3">
      <c r="A53" s="53"/>
      <c r="B53" s="53" t="s">
        <v>45</v>
      </c>
      <c r="C53" s="54" t="s">
        <v>105</v>
      </c>
      <c r="D53" s="54" t="s">
        <v>107</v>
      </c>
      <c r="E53" s="54" t="s">
        <v>21</v>
      </c>
      <c r="F53" s="54" t="s">
        <v>2</v>
      </c>
      <c r="G53" s="54" t="s">
        <v>20</v>
      </c>
      <c r="H53" s="54" t="s">
        <v>21</v>
      </c>
    </row>
    <row r="54" spans="1:10" x14ac:dyDescent="0.3">
      <c r="A54" s="50">
        <v>3010</v>
      </c>
      <c r="B54" s="50" t="s">
        <v>22</v>
      </c>
      <c r="C54" s="49"/>
      <c r="D54" s="49"/>
      <c r="E54" s="49"/>
      <c r="F54" s="49">
        <v>0</v>
      </c>
      <c r="G54" s="49"/>
      <c r="H54" s="49"/>
    </row>
    <row r="55" spans="1:10" x14ac:dyDescent="0.3">
      <c r="A55" s="50">
        <v>3100</v>
      </c>
      <c r="B55" s="50" t="s">
        <v>23</v>
      </c>
      <c r="C55" s="49"/>
      <c r="D55" s="49"/>
      <c r="E55" s="49"/>
      <c r="F55" s="49">
        <v>5800</v>
      </c>
      <c r="G55" s="49"/>
      <c r="H55" s="49"/>
    </row>
    <row r="56" spans="1:10" x14ac:dyDescent="0.3">
      <c r="A56" s="50">
        <v>3132</v>
      </c>
      <c r="B56" s="50" t="s">
        <v>25</v>
      </c>
      <c r="C56" s="49"/>
      <c r="D56" s="49"/>
      <c r="E56" s="49"/>
      <c r="F56" s="49">
        <v>9644</v>
      </c>
      <c r="G56" s="49"/>
      <c r="H56" s="49"/>
    </row>
    <row r="57" spans="1:10" x14ac:dyDescent="0.3">
      <c r="A57" s="50">
        <v>3900</v>
      </c>
      <c r="B57" s="50" t="s">
        <v>17</v>
      </c>
      <c r="C57" s="49"/>
      <c r="D57" s="49"/>
      <c r="E57" s="49"/>
      <c r="F57" s="49">
        <v>5095</v>
      </c>
      <c r="G57" s="49"/>
      <c r="H57" s="49"/>
    </row>
    <row r="58" spans="1:10" x14ac:dyDescent="0.3">
      <c r="A58" s="50"/>
      <c r="B58" s="50" t="s">
        <v>46</v>
      </c>
      <c r="C58" s="49"/>
      <c r="D58" s="49"/>
      <c r="E58" s="49"/>
      <c r="F58" s="49">
        <v>0</v>
      </c>
      <c r="G58" s="49"/>
      <c r="H58" s="49"/>
    </row>
    <row r="59" spans="1:10" x14ac:dyDescent="0.3">
      <c r="A59" s="53"/>
      <c r="B59" s="53" t="s">
        <v>26</v>
      </c>
      <c r="C59" s="55"/>
      <c r="D59" s="55">
        <f>SUM(D54:D58)</f>
        <v>0</v>
      </c>
      <c r="E59" s="55"/>
      <c r="F59" s="55">
        <f>SUM(F54:F58)</f>
        <v>20539</v>
      </c>
      <c r="G59" s="55"/>
      <c r="H59" s="55"/>
    </row>
    <row r="60" spans="1:10" x14ac:dyDescent="0.3">
      <c r="A60" s="50">
        <v>4000</v>
      </c>
      <c r="B60" s="50" t="s">
        <v>27</v>
      </c>
      <c r="C60" s="51"/>
      <c r="D60" s="52"/>
      <c r="E60" s="51"/>
      <c r="F60" s="52">
        <v>27695.47</v>
      </c>
      <c r="G60" s="51"/>
      <c r="H60" s="51"/>
    </row>
    <row r="61" spans="1:10" x14ac:dyDescent="0.3">
      <c r="A61" s="50">
        <v>4031</v>
      </c>
      <c r="B61" s="50" t="s">
        <v>28</v>
      </c>
      <c r="C61" s="51"/>
      <c r="D61" s="52"/>
      <c r="E61" s="51"/>
      <c r="F61" s="52">
        <v>71846.240000000005</v>
      </c>
      <c r="G61" s="51"/>
      <c r="H61" s="51"/>
    </row>
    <row r="62" spans="1:10" x14ac:dyDescent="0.3">
      <c r="A62" s="50">
        <v>4032</v>
      </c>
      <c r="B62" s="50" t="s">
        <v>29</v>
      </c>
      <c r="C62" s="51"/>
      <c r="D62" s="52"/>
      <c r="E62" s="51"/>
      <c r="F62" s="52">
        <v>46497.48</v>
      </c>
      <c r="G62" s="51"/>
      <c r="H62" s="51"/>
    </row>
    <row r="63" spans="1:10" x14ac:dyDescent="0.3">
      <c r="A63" s="50">
        <v>4034</v>
      </c>
      <c r="B63" s="50" t="s">
        <v>47</v>
      </c>
      <c r="C63" s="51"/>
      <c r="D63" s="52"/>
      <c r="E63" s="51"/>
      <c r="F63" s="52">
        <v>57865.68</v>
      </c>
      <c r="G63" s="51"/>
      <c r="H63" s="51"/>
    </row>
    <row r="64" spans="1:10" x14ac:dyDescent="0.3">
      <c r="A64" s="50">
        <v>4035</v>
      </c>
      <c r="B64" s="50" t="s">
        <v>31</v>
      </c>
      <c r="C64" s="51"/>
      <c r="D64" s="52"/>
      <c r="E64" s="51"/>
      <c r="F64" s="52">
        <v>22532</v>
      </c>
      <c r="G64" s="51"/>
      <c r="H64" s="51"/>
    </row>
    <row r="65" spans="1:9" x14ac:dyDescent="0.3">
      <c r="A65" s="50">
        <v>4037</v>
      </c>
      <c r="B65" s="50" t="s">
        <v>32</v>
      </c>
      <c r="C65" s="51"/>
      <c r="D65" s="51"/>
      <c r="E65" s="51"/>
      <c r="F65" s="51">
        <v>0</v>
      </c>
      <c r="G65" s="51"/>
      <c r="H65" s="51"/>
    </row>
    <row r="66" spans="1:9" x14ac:dyDescent="0.3">
      <c r="A66" s="50">
        <v>4039</v>
      </c>
      <c r="B66" s="50" t="s">
        <v>33</v>
      </c>
      <c r="C66" s="51"/>
      <c r="D66" s="51"/>
      <c r="E66" s="51"/>
      <c r="F66" s="51">
        <v>987</v>
      </c>
      <c r="G66" s="51"/>
      <c r="H66" s="51"/>
    </row>
    <row r="67" spans="1:9" x14ac:dyDescent="0.3">
      <c r="A67" s="50">
        <v>4042</v>
      </c>
      <c r="B67" s="50" t="s">
        <v>34</v>
      </c>
      <c r="C67" s="51"/>
      <c r="D67" s="51"/>
      <c r="E67" s="51"/>
      <c r="F67" s="51">
        <v>50000</v>
      </c>
      <c r="G67" s="51"/>
      <c r="H67" s="51"/>
    </row>
    <row r="68" spans="1:9" x14ac:dyDescent="0.3">
      <c r="A68" s="50">
        <v>4070</v>
      </c>
      <c r="B68" s="50" t="s">
        <v>35</v>
      </c>
      <c r="C68" s="51"/>
      <c r="D68" s="51"/>
      <c r="E68" s="51"/>
      <c r="F68" s="51">
        <v>0</v>
      </c>
      <c r="G68" s="51"/>
      <c r="H68" s="51"/>
    </row>
    <row r="69" spans="1:9" x14ac:dyDescent="0.3">
      <c r="A69" s="50">
        <v>4071</v>
      </c>
      <c r="B69" s="50" t="s">
        <v>36</v>
      </c>
      <c r="C69" s="51"/>
      <c r="D69" s="51"/>
      <c r="E69" s="51"/>
      <c r="F69" s="51">
        <v>800</v>
      </c>
      <c r="G69" s="51"/>
      <c r="H69" s="51"/>
    </row>
    <row r="70" spans="1:9" x14ac:dyDescent="0.3">
      <c r="A70" s="50">
        <v>4300</v>
      </c>
      <c r="B70" s="50" t="s">
        <v>49</v>
      </c>
      <c r="C70" s="51"/>
      <c r="D70" s="51"/>
      <c r="E70" s="51"/>
      <c r="F70" s="51">
        <v>0</v>
      </c>
      <c r="G70" s="51"/>
      <c r="H70" s="51"/>
    </row>
    <row r="71" spans="1:9" x14ac:dyDescent="0.3">
      <c r="A71" s="50">
        <v>4310</v>
      </c>
      <c r="B71" s="50" t="s">
        <v>37</v>
      </c>
      <c r="C71" s="51"/>
      <c r="D71" s="51"/>
      <c r="E71" s="51"/>
      <c r="F71" s="51">
        <v>18897</v>
      </c>
      <c r="G71" s="51"/>
      <c r="H71" s="51"/>
    </row>
    <row r="72" spans="1:9" x14ac:dyDescent="0.3">
      <c r="A72" s="50">
        <v>4315</v>
      </c>
      <c r="B72" s="50" t="s">
        <v>50</v>
      </c>
      <c r="C72" s="51"/>
      <c r="D72" s="51"/>
      <c r="E72" s="51"/>
      <c r="F72" s="51">
        <v>7090</v>
      </c>
      <c r="G72" s="51"/>
      <c r="H72" s="51"/>
    </row>
    <row r="73" spans="1:9" s="5" customFormat="1" x14ac:dyDescent="0.3">
      <c r="A73" s="50">
        <v>6010</v>
      </c>
      <c r="B73" s="50" t="s">
        <v>51</v>
      </c>
      <c r="C73" s="51"/>
      <c r="D73" s="51"/>
      <c r="E73" s="51"/>
      <c r="F73" s="51">
        <v>67139</v>
      </c>
      <c r="G73" s="51"/>
      <c r="H73" s="51"/>
      <c r="I73" s="1"/>
    </row>
    <row r="74" spans="1:9" s="5" customFormat="1" x14ac:dyDescent="0.3">
      <c r="A74" s="50">
        <v>6300</v>
      </c>
      <c r="B74" s="50" t="s">
        <v>52</v>
      </c>
      <c r="C74" s="51"/>
      <c r="D74" s="51"/>
      <c r="E74" s="51"/>
      <c r="F74" s="51">
        <v>1500</v>
      </c>
      <c r="G74" s="51"/>
      <c r="H74" s="51"/>
      <c r="I74" s="1"/>
    </row>
    <row r="75" spans="1:9" x14ac:dyDescent="0.3">
      <c r="A75" s="53"/>
      <c r="B75" s="53" t="s">
        <v>53</v>
      </c>
      <c r="C75" s="55">
        <f>SUM(C60:C74)</f>
        <v>0</v>
      </c>
      <c r="D75" s="55">
        <f>SUM(D60:D74)</f>
        <v>0</v>
      </c>
      <c r="E75" s="55">
        <f>SUM(E59:E73)</f>
        <v>0</v>
      </c>
      <c r="F75" s="55">
        <f>SUM(F59:F74)</f>
        <v>393388.87</v>
      </c>
      <c r="G75" s="55">
        <f>SUM(G60:G73)</f>
        <v>0</v>
      </c>
      <c r="H75" s="55">
        <f>SUM(H60:H73)</f>
        <v>0</v>
      </c>
    </row>
    <row r="76" spans="1:9" x14ac:dyDescent="0.3">
      <c r="I76" s="5"/>
    </row>
    <row r="78" spans="1:9" x14ac:dyDescent="0.3">
      <c r="A78" s="25" t="s">
        <v>54</v>
      </c>
      <c r="B78" s="25" t="s">
        <v>55</v>
      </c>
      <c r="C78" s="26" t="s">
        <v>105</v>
      </c>
      <c r="D78" s="26" t="s">
        <v>107</v>
      </c>
      <c r="E78" s="26" t="s">
        <v>21</v>
      </c>
      <c r="F78" s="26" t="s">
        <v>2</v>
      </c>
      <c r="G78" s="26" t="s">
        <v>20</v>
      </c>
      <c r="H78" s="26" t="s">
        <v>21</v>
      </c>
    </row>
    <row r="79" spans="1:9" x14ac:dyDescent="0.3">
      <c r="A79" s="1">
        <v>3132</v>
      </c>
      <c r="B79" s="1" t="s">
        <v>25</v>
      </c>
      <c r="D79" s="56">
        <v>8978</v>
      </c>
      <c r="F79" s="56">
        <v>12062</v>
      </c>
    </row>
    <row r="80" spans="1:9" x14ac:dyDescent="0.3">
      <c r="A80" s="1">
        <v>3200</v>
      </c>
      <c r="B80" s="1" t="s">
        <v>110</v>
      </c>
      <c r="C80" s="5"/>
      <c r="D80" s="56">
        <v>1715</v>
      </c>
      <c r="E80" s="5"/>
      <c r="F80" s="5"/>
      <c r="G80" s="5"/>
    </row>
    <row r="81" spans="1:8" x14ac:dyDescent="0.3">
      <c r="A81" s="25"/>
      <c r="B81" s="25" t="s">
        <v>26</v>
      </c>
      <c r="C81" s="25"/>
      <c r="D81" s="27">
        <f>SUM(D79:D80)</f>
        <v>10693</v>
      </c>
      <c r="E81" s="25"/>
      <c r="F81" s="27">
        <f>SUM(F79:F80)</f>
        <v>12062</v>
      </c>
      <c r="G81" s="25"/>
      <c r="H81" s="28"/>
    </row>
    <row r="82" spans="1:8" s="20" customFormat="1" x14ac:dyDescent="0.3">
      <c r="A82" s="20">
        <v>4000</v>
      </c>
      <c r="B82" s="20" t="s">
        <v>27</v>
      </c>
      <c r="C82" s="21">
        <v>100000</v>
      </c>
      <c r="D82" s="19">
        <v>104617</v>
      </c>
      <c r="E82" s="22">
        <f t="shared" ref="E82:E134" si="4">C82-D82</f>
        <v>-4617</v>
      </c>
      <c r="F82" s="19">
        <v>128667.74</v>
      </c>
      <c r="G82" s="21">
        <v>100000</v>
      </c>
      <c r="H82" s="22">
        <f>SUM(G82-F82)</f>
        <v>-28667.740000000005</v>
      </c>
    </row>
    <row r="83" spans="1:8" s="20" customFormat="1" x14ac:dyDescent="0.3">
      <c r="A83" s="20">
        <v>4031</v>
      </c>
      <c r="B83" s="20" t="s">
        <v>28</v>
      </c>
      <c r="C83" s="21">
        <v>100000</v>
      </c>
      <c r="D83" s="19">
        <v>70957</v>
      </c>
      <c r="E83" s="22">
        <f t="shared" si="4"/>
        <v>29043</v>
      </c>
      <c r="F83" s="19">
        <v>124740</v>
      </c>
      <c r="G83" s="21">
        <v>100000</v>
      </c>
      <c r="H83" s="22">
        <f t="shared" ref="H83:H93" si="5">SUM(G83-F83)</f>
        <v>-24740</v>
      </c>
    </row>
    <row r="84" spans="1:8" s="20" customFormat="1" x14ac:dyDescent="0.3">
      <c r="A84" s="20">
        <v>4032</v>
      </c>
      <c r="B84" s="20" t="s">
        <v>29</v>
      </c>
      <c r="C84" s="21">
        <v>10000</v>
      </c>
      <c r="D84" s="19">
        <v>7000</v>
      </c>
      <c r="E84" s="22">
        <f t="shared" si="4"/>
        <v>3000</v>
      </c>
      <c r="F84" s="19">
        <v>11529.07</v>
      </c>
      <c r="G84" s="21">
        <v>10000</v>
      </c>
      <c r="H84" s="22">
        <f t="shared" si="5"/>
        <v>-1529.0699999999997</v>
      </c>
    </row>
    <row r="85" spans="1:8" s="20" customFormat="1" x14ac:dyDescent="0.3">
      <c r="A85" s="20">
        <v>4034</v>
      </c>
      <c r="B85" s="20" t="s">
        <v>116</v>
      </c>
      <c r="C85" s="21">
        <v>50000</v>
      </c>
      <c r="D85" s="19">
        <v>37916</v>
      </c>
      <c r="E85" s="22">
        <f t="shared" si="4"/>
        <v>12084</v>
      </c>
      <c r="F85" s="19">
        <v>39564.660000000003</v>
      </c>
      <c r="G85" s="21">
        <v>50000</v>
      </c>
      <c r="H85" s="22">
        <f t="shared" si="5"/>
        <v>10435.339999999997</v>
      </c>
    </row>
    <row r="86" spans="1:8" s="20" customFormat="1" x14ac:dyDescent="0.3">
      <c r="A86" s="20">
        <v>4035</v>
      </c>
      <c r="B86" s="20" t="s">
        <v>56</v>
      </c>
      <c r="C86" s="21">
        <v>50000</v>
      </c>
      <c r="D86" s="19">
        <v>53436</v>
      </c>
      <c r="E86" s="22">
        <f t="shared" si="4"/>
        <v>-3436</v>
      </c>
      <c r="F86" s="19">
        <v>31696</v>
      </c>
      <c r="G86" s="21">
        <v>50000</v>
      </c>
      <c r="H86" s="22">
        <f t="shared" si="5"/>
        <v>18304</v>
      </c>
    </row>
    <row r="87" spans="1:8" s="20" customFormat="1" x14ac:dyDescent="0.3">
      <c r="A87" s="20">
        <v>4037</v>
      </c>
      <c r="B87" s="20" t="s">
        <v>32</v>
      </c>
      <c r="C87" s="21">
        <v>1000</v>
      </c>
      <c r="D87" s="19">
        <v>4000</v>
      </c>
      <c r="E87" s="22">
        <f t="shared" si="4"/>
        <v>-3000</v>
      </c>
      <c r="F87" s="19">
        <v>500</v>
      </c>
      <c r="G87" s="21">
        <v>1000</v>
      </c>
      <c r="H87" s="22">
        <f t="shared" si="5"/>
        <v>500</v>
      </c>
    </row>
    <row r="88" spans="1:8" x14ac:dyDescent="0.3">
      <c r="A88" s="1">
        <v>4039</v>
      </c>
      <c r="B88" s="1" t="s">
        <v>33</v>
      </c>
      <c r="C88" s="9">
        <v>0</v>
      </c>
      <c r="D88" s="2"/>
      <c r="E88" s="2">
        <f t="shared" si="4"/>
        <v>0</v>
      </c>
      <c r="F88" s="2">
        <v>0</v>
      </c>
      <c r="G88" s="9">
        <v>0</v>
      </c>
      <c r="H88" s="2">
        <f t="shared" si="5"/>
        <v>0</v>
      </c>
    </row>
    <row r="89" spans="1:8" x14ac:dyDescent="0.3">
      <c r="A89" s="1">
        <v>4042</v>
      </c>
      <c r="B89" s="1" t="s">
        <v>34</v>
      </c>
      <c r="C89" s="67">
        <v>60000</v>
      </c>
      <c r="D89" s="2">
        <v>50000</v>
      </c>
      <c r="E89" s="2">
        <f t="shared" si="4"/>
        <v>10000</v>
      </c>
      <c r="F89" s="2">
        <v>50000</v>
      </c>
      <c r="G89" s="9">
        <v>50000</v>
      </c>
      <c r="H89" s="2">
        <f t="shared" si="5"/>
        <v>0</v>
      </c>
    </row>
    <row r="90" spans="1:8" x14ac:dyDescent="0.3">
      <c r="A90" s="1">
        <v>4070</v>
      </c>
      <c r="B90" s="1" t="s">
        <v>35</v>
      </c>
      <c r="C90" s="9"/>
      <c r="D90" s="2"/>
      <c r="E90" s="2">
        <f t="shared" si="4"/>
        <v>0</v>
      </c>
      <c r="F90" s="2">
        <v>0</v>
      </c>
      <c r="G90" s="9"/>
      <c r="H90" s="2">
        <f t="shared" si="5"/>
        <v>0</v>
      </c>
    </row>
    <row r="91" spans="1:8" x14ac:dyDescent="0.3">
      <c r="A91" s="1">
        <v>4310</v>
      </c>
      <c r="B91" s="1" t="s">
        <v>37</v>
      </c>
      <c r="C91" s="9">
        <v>5000</v>
      </c>
      <c r="D91" s="2">
        <v>1145</v>
      </c>
      <c r="E91" s="2">
        <f t="shared" si="4"/>
        <v>3855</v>
      </c>
      <c r="F91" s="2">
        <v>9468</v>
      </c>
      <c r="G91" s="9">
        <v>5000</v>
      </c>
      <c r="H91" s="2">
        <f t="shared" si="5"/>
        <v>-4468</v>
      </c>
    </row>
    <row r="92" spans="1:8" x14ac:dyDescent="0.3">
      <c r="A92" s="1">
        <v>4315</v>
      </c>
      <c r="B92" s="1" t="s">
        <v>50</v>
      </c>
      <c r="C92" s="9">
        <v>10000</v>
      </c>
      <c r="D92" s="2">
        <v>6041</v>
      </c>
      <c r="E92" s="2">
        <f t="shared" si="4"/>
        <v>3959</v>
      </c>
      <c r="F92" s="2">
        <v>12939</v>
      </c>
      <c r="G92" s="9">
        <v>10000</v>
      </c>
      <c r="H92" s="2">
        <f t="shared" si="5"/>
        <v>-2939</v>
      </c>
    </row>
    <row r="93" spans="1:8" x14ac:dyDescent="0.3">
      <c r="A93" s="1">
        <v>6010</v>
      </c>
      <c r="B93" s="1" t="s">
        <v>57</v>
      </c>
      <c r="C93" s="9">
        <v>0</v>
      </c>
      <c r="D93" s="2"/>
      <c r="E93" s="2">
        <f t="shared" si="4"/>
        <v>0</v>
      </c>
      <c r="F93" s="2">
        <v>1659</v>
      </c>
      <c r="G93" s="9">
        <v>0</v>
      </c>
      <c r="H93" s="2">
        <f t="shared" si="5"/>
        <v>-1659</v>
      </c>
    </row>
    <row r="94" spans="1:8" x14ac:dyDescent="0.3">
      <c r="A94" s="1">
        <v>7830</v>
      </c>
      <c r="B94" s="1" t="s">
        <v>58</v>
      </c>
      <c r="C94" s="9"/>
      <c r="D94" s="2"/>
      <c r="E94" s="2">
        <f t="shared" si="4"/>
        <v>0</v>
      </c>
      <c r="F94" s="2">
        <v>0</v>
      </c>
      <c r="G94" s="9"/>
      <c r="H94" s="2"/>
    </row>
    <row r="95" spans="1:8" x14ac:dyDescent="0.3">
      <c r="A95" s="29"/>
      <c r="B95" s="29" t="s">
        <v>59</v>
      </c>
      <c r="C95" s="30">
        <f>SUM(C82:C94)</f>
        <v>386000</v>
      </c>
      <c r="D95" s="30">
        <f>SUM(D82:D94)</f>
        <v>335112</v>
      </c>
      <c r="E95" s="30">
        <f>SUM(E82:E93)</f>
        <v>50888</v>
      </c>
      <c r="F95" s="30">
        <f>SUM(F82:F94)</f>
        <v>410763.47</v>
      </c>
      <c r="G95" s="30">
        <f>SUM(G82:G93)</f>
        <v>376000</v>
      </c>
      <c r="H95" s="31">
        <f>SUM(H82:H93)</f>
        <v>-34763.470000000008</v>
      </c>
    </row>
    <row r="96" spans="1:8" x14ac:dyDescent="0.3">
      <c r="A96" s="5"/>
      <c r="B96" s="5"/>
      <c r="C96" s="5"/>
      <c r="D96" s="5"/>
      <c r="G96" s="5"/>
    </row>
    <row r="98" spans="1:8" x14ac:dyDescent="0.3">
      <c r="A98" s="32" t="s">
        <v>118</v>
      </c>
      <c r="B98" s="32" t="s">
        <v>117</v>
      </c>
      <c r="C98" s="33" t="s">
        <v>105</v>
      </c>
      <c r="D98" s="33" t="s">
        <v>107</v>
      </c>
      <c r="E98" s="33" t="s">
        <v>21</v>
      </c>
      <c r="F98" s="33" t="s">
        <v>2</v>
      </c>
      <c r="G98" s="33" t="s">
        <v>108</v>
      </c>
      <c r="H98" s="33" t="s">
        <v>21</v>
      </c>
    </row>
    <row r="99" spans="1:8" x14ac:dyDescent="0.3">
      <c r="A99" s="1">
        <v>4000</v>
      </c>
      <c r="B99" s="1" t="s">
        <v>27</v>
      </c>
      <c r="C99" s="66">
        <v>40000</v>
      </c>
      <c r="D99" s="2">
        <v>27032</v>
      </c>
      <c r="E99" s="2">
        <f>SUM(C99-D99)</f>
        <v>12968</v>
      </c>
      <c r="F99" s="2">
        <v>9107</v>
      </c>
      <c r="G99" s="2">
        <v>25000</v>
      </c>
      <c r="H99" s="2">
        <f>SUM(G99-F99)</f>
        <v>15893</v>
      </c>
    </row>
    <row r="100" spans="1:8" x14ac:dyDescent="0.3">
      <c r="A100" s="1">
        <v>4031</v>
      </c>
      <c r="B100" s="1" t="s">
        <v>28</v>
      </c>
      <c r="C100" s="2">
        <v>100000</v>
      </c>
      <c r="D100" s="2">
        <v>59324</v>
      </c>
      <c r="E100" s="2">
        <f>SUM(C100-D100)</f>
        <v>40676</v>
      </c>
      <c r="F100" s="2">
        <v>27135</v>
      </c>
      <c r="G100" s="2">
        <v>80000</v>
      </c>
      <c r="H100" s="2">
        <f t="shared" ref="H100:H107" si="6">SUM(G100-F100)</f>
        <v>52865</v>
      </c>
    </row>
    <row r="101" spans="1:8" x14ac:dyDescent="0.3">
      <c r="A101" s="1">
        <v>4032</v>
      </c>
      <c r="B101" s="1" t="s">
        <v>29</v>
      </c>
      <c r="C101" s="2">
        <v>2000</v>
      </c>
      <c r="D101" s="2">
        <v>12408</v>
      </c>
      <c r="E101" s="2">
        <f t="shared" ref="E101:E107" si="7">SUM(C101-D101)</f>
        <v>-10408</v>
      </c>
      <c r="F101" s="2">
        <v>236</v>
      </c>
      <c r="G101" s="2">
        <v>2000</v>
      </c>
      <c r="H101" s="2">
        <f t="shared" si="6"/>
        <v>1764</v>
      </c>
    </row>
    <row r="102" spans="1:8" x14ac:dyDescent="0.3">
      <c r="A102" s="1">
        <v>4034</v>
      </c>
      <c r="B102" s="1" t="s">
        <v>60</v>
      </c>
      <c r="C102" s="2">
        <v>4000</v>
      </c>
      <c r="D102" s="2">
        <v>1903</v>
      </c>
      <c r="E102" s="2">
        <f t="shared" si="7"/>
        <v>2097</v>
      </c>
      <c r="F102" s="2">
        <v>8213</v>
      </c>
      <c r="G102" s="2">
        <v>4000</v>
      </c>
      <c r="H102" s="2">
        <f t="shared" si="6"/>
        <v>-4213</v>
      </c>
    </row>
    <row r="103" spans="1:8" x14ac:dyDescent="0.3">
      <c r="A103" s="1">
        <v>4039</v>
      </c>
      <c r="B103" s="1" t="s">
        <v>33</v>
      </c>
      <c r="C103" s="2"/>
      <c r="D103" s="2"/>
      <c r="E103" s="2">
        <f t="shared" si="7"/>
        <v>0</v>
      </c>
      <c r="F103" s="2"/>
      <c r="G103" s="2"/>
      <c r="H103" s="2">
        <f t="shared" si="6"/>
        <v>0</v>
      </c>
    </row>
    <row r="104" spans="1:8" x14ac:dyDescent="0.3">
      <c r="A104" s="1">
        <v>4042</v>
      </c>
      <c r="B104" s="1" t="s">
        <v>34</v>
      </c>
      <c r="C104" s="2"/>
      <c r="D104" s="2"/>
      <c r="E104" s="2">
        <f t="shared" si="7"/>
        <v>0</v>
      </c>
      <c r="F104" s="2"/>
      <c r="G104" s="2"/>
      <c r="H104" s="2">
        <f t="shared" si="6"/>
        <v>0</v>
      </c>
    </row>
    <row r="105" spans="1:8" x14ac:dyDescent="0.3">
      <c r="A105" s="1">
        <v>4070</v>
      </c>
      <c r="B105" s="1" t="s">
        <v>35</v>
      </c>
      <c r="C105" s="2"/>
      <c r="D105" s="2">
        <v>5600</v>
      </c>
      <c r="E105" s="2">
        <f t="shared" si="7"/>
        <v>-5600</v>
      </c>
      <c r="F105" s="2"/>
      <c r="G105" s="2"/>
      <c r="H105" s="2">
        <f t="shared" si="6"/>
        <v>0</v>
      </c>
    </row>
    <row r="106" spans="1:8" x14ac:dyDescent="0.3">
      <c r="A106" s="1">
        <v>4310</v>
      </c>
      <c r="B106" s="1" t="s">
        <v>37</v>
      </c>
      <c r="C106" s="2"/>
      <c r="D106" s="2"/>
      <c r="E106" s="2">
        <f t="shared" si="7"/>
        <v>0</v>
      </c>
      <c r="F106" s="2"/>
      <c r="G106" s="2"/>
      <c r="H106" s="2">
        <f t="shared" si="6"/>
        <v>0</v>
      </c>
    </row>
    <row r="107" spans="1:8" x14ac:dyDescent="0.3">
      <c r="A107" s="1">
        <v>4315</v>
      </c>
      <c r="B107" s="1" t="s">
        <v>50</v>
      </c>
      <c r="C107" s="2">
        <v>3000</v>
      </c>
      <c r="D107" s="2">
        <v>4443</v>
      </c>
      <c r="E107" s="2">
        <f t="shared" si="7"/>
        <v>-1443</v>
      </c>
      <c r="F107" s="2">
        <v>1732</v>
      </c>
      <c r="G107" s="2">
        <v>3000</v>
      </c>
      <c r="H107" s="2">
        <f t="shared" si="6"/>
        <v>1268</v>
      </c>
    </row>
    <row r="108" spans="1:8" x14ac:dyDescent="0.3">
      <c r="A108" s="32"/>
      <c r="B108" s="32" t="s">
        <v>119</v>
      </c>
      <c r="C108" s="34">
        <f t="shared" ref="C108:H108" si="8">SUM(C99:C107)</f>
        <v>149000</v>
      </c>
      <c r="D108" s="34">
        <f t="shared" si="8"/>
        <v>110710</v>
      </c>
      <c r="E108" s="34">
        <f t="shared" si="8"/>
        <v>38290</v>
      </c>
      <c r="F108" s="34">
        <f t="shared" si="8"/>
        <v>46423</v>
      </c>
      <c r="G108" s="34">
        <f t="shared" si="8"/>
        <v>114000</v>
      </c>
      <c r="H108" s="34">
        <f t="shared" si="8"/>
        <v>67577</v>
      </c>
    </row>
    <row r="111" spans="1:8" x14ac:dyDescent="0.3">
      <c r="A111" s="35"/>
      <c r="B111" s="35" t="s">
        <v>61</v>
      </c>
      <c r="C111" s="36" t="s">
        <v>105</v>
      </c>
      <c r="D111" s="36" t="s">
        <v>107</v>
      </c>
      <c r="E111" s="36" t="s">
        <v>21</v>
      </c>
      <c r="F111" s="36" t="s">
        <v>2</v>
      </c>
      <c r="G111" s="36" t="s">
        <v>20</v>
      </c>
      <c r="H111" s="36" t="s">
        <v>21</v>
      </c>
    </row>
    <row r="112" spans="1:8" x14ac:dyDescent="0.3">
      <c r="A112" s="1">
        <v>4000</v>
      </c>
      <c r="B112" s="1" t="s">
        <v>27</v>
      </c>
      <c r="C112" s="2">
        <v>30000</v>
      </c>
      <c r="D112" s="2">
        <v>15099</v>
      </c>
      <c r="E112" s="2">
        <f t="shared" si="4"/>
        <v>14901</v>
      </c>
      <c r="F112" s="2">
        <v>18254</v>
      </c>
      <c r="G112" s="2">
        <v>30000</v>
      </c>
      <c r="H112" s="2">
        <f>SUM(G112-F112)</f>
        <v>11746</v>
      </c>
    </row>
    <row r="113" spans="1:8" x14ac:dyDescent="0.3">
      <c r="A113" s="1">
        <v>4031</v>
      </c>
      <c r="B113" s="1" t="s">
        <v>62</v>
      </c>
      <c r="C113" s="2">
        <v>5000</v>
      </c>
      <c r="D113" s="2"/>
      <c r="E113" s="2">
        <f t="shared" si="4"/>
        <v>5000</v>
      </c>
      <c r="F113" s="2">
        <v>0</v>
      </c>
      <c r="G113" s="2">
        <v>5000</v>
      </c>
      <c r="H113" s="2">
        <f t="shared" ref="H113:H120" si="9">SUM(G113-F113)</f>
        <v>5000</v>
      </c>
    </row>
    <row r="114" spans="1:8" x14ac:dyDescent="0.3">
      <c r="A114" s="1">
        <v>4032</v>
      </c>
      <c r="B114" s="1" t="s">
        <v>63</v>
      </c>
      <c r="C114" s="2">
        <v>5000</v>
      </c>
      <c r="D114" s="2">
        <v>0</v>
      </c>
      <c r="E114" s="2">
        <f t="shared" si="4"/>
        <v>5000</v>
      </c>
      <c r="F114" s="2">
        <v>0</v>
      </c>
      <c r="G114" s="2">
        <v>5000</v>
      </c>
      <c r="H114" s="2">
        <f t="shared" si="9"/>
        <v>5000</v>
      </c>
    </row>
    <row r="115" spans="1:8" x14ac:dyDescent="0.3">
      <c r="A115" s="1">
        <v>4039</v>
      </c>
      <c r="B115" s="1" t="s">
        <v>33</v>
      </c>
      <c r="C115" s="2">
        <v>0</v>
      </c>
      <c r="D115" s="2">
        <v>0</v>
      </c>
      <c r="E115" s="2">
        <f t="shared" si="4"/>
        <v>0</v>
      </c>
      <c r="F115" s="2"/>
      <c r="G115" s="2">
        <v>0</v>
      </c>
      <c r="H115" s="2">
        <f t="shared" si="9"/>
        <v>0</v>
      </c>
    </row>
    <row r="116" spans="1:8" x14ac:dyDescent="0.3">
      <c r="A116" s="1">
        <v>4042</v>
      </c>
      <c r="B116" s="1" t="s">
        <v>34</v>
      </c>
      <c r="C116" s="2"/>
      <c r="D116" s="2"/>
      <c r="E116" s="2">
        <f t="shared" si="4"/>
        <v>0</v>
      </c>
      <c r="F116" s="2">
        <v>0</v>
      </c>
      <c r="G116" s="2">
        <v>10000</v>
      </c>
      <c r="H116" s="2">
        <f t="shared" si="9"/>
        <v>10000</v>
      </c>
    </row>
    <row r="117" spans="1:8" x14ac:dyDescent="0.3">
      <c r="A117" s="1">
        <v>4070</v>
      </c>
      <c r="B117" s="1" t="s">
        <v>35</v>
      </c>
      <c r="C117" s="2"/>
      <c r="D117" s="2">
        <v>0</v>
      </c>
      <c r="E117" s="2">
        <f t="shared" si="4"/>
        <v>0</v>
      </c>
      <c r="F117" s="2">
        <v>0</v>
      </c>
      <c r="G117" s="2">
        <v>15000</v>
      </c>
      <c r="H117" s="2">
        <f t="shared" si="9"/>
        <v>15000</v>
      </c>
    </row>
    <row r="118" spans="1:8" x14ac:dyDescent="0.3">
      <c r="A118" s="1">
        <v>4071</v>
      </c>
      <c r="B118" s="1" t="s">
        <v>36</v>
      </c>
      <c r="C118" s="2"/>
      <c r="D118" s="2"/>
      <c r="E118" s="2">
        <f t="shared" si="4"/>
        <v>0</v>
      </c>
      <c r="F118" s="2">
        <v>0</v>
      </c>
      <c r="G118" s="2">
        <v>5000</v>
      </c>
      <c r="H118" s="2">
        <f t="shared" si="9"/>
        <v>5000</v>
      </c>
    </row>
    <row r="119" spans="1:8" x14ac:dyDescent="0.3">
      <c r="A119" s="1">
        <v>4310</v>
      </c>
      <c r="B119" s="1" t="s">
        <v>37</v>
      </c>
      <c r="C119" s="2">
        <v>5000</v>
      </c>
      <c r="D119" s="2"/>
      <c r="E119" s="2">
        <f t="shared" si="4"/>
        <v>5000</v>
      </c>
      <c r="F119" s="2">
        <v>2586</v>
      </c>
      <c r="G119" s="2"/>
      <c r="H119" s="2">
        <f t="shared" si="9"/>
        <v>-2586</v>
      </c>
    </row>
    <row r="120" spans="1:8" x14ac:dyDescent="0.3">
      <c r="A120" s="1">
        <v>4315</v>
      </c>
      <c r="B120" s="1" t="s">
        <v>50</v>
      </c>
      <c r="C120" s="2"/>
      <c r="D120" s="2">
        <v>3922</v>
      </c>
      <c r="E120" s="2">
        <f t="shared" si="4"/>
        <v>-3922</v>
      </c>
      <c r="F120" s="2">
        <v>3717</v>
      </c>
      <c r="G120" s="2"/>
      <c r="H120" s="2">
        <f t="shared" si="9"/>
        <v>-3717</v>
      </c>
    </row>
    <row r="121" spans="1:8" x14ac:dyDescent="0.3">
      <c r="A121" s="35"/>
      <c r="B121" s="35" t="s">
        <v>66</v>
      </c>
      <c r="C121" s="37">
        <f t="shared" ref="C121:H121" si="10">SUM(C112:C120)</f>
        <v>45000</v>
      </c>
      <c r="D121" s="37">
        <f t="shared" si="10"/>
        <v>19021</v>
      </c>
      <c r="E121" s="37">
        <f t="shared" si="10"/>
        <v>25979</v>
      </c>
      <c r="F121" s="37">
        <f t="shared" si="10"/>
        <v>24557</v>
      </c>
      <c r="G121" s="37">
        <f t="shared" si="10"/>
        <v>70000</v>
      </c>
      <c r="H121" s="37">
        <f t="shared" si="10"/>
        <v>45443</v>
      </c>
    </row>
    <row r="125" spans="1:8" x14ac:dyDescent="0.3">
      <c r="A125" s="38"/>
      <c r="B125" s="39" t="s">
        <v>67</v>
      </c>
      <c r="C125" s="40" t="s">
        <v>105</v>
      </c>
      <c r="D125" s="40" t="s">
        <v>107</v>
      </c>
      <c r="E125" s="40" t="s">
        <v>21</v>
      </c>
      <c r="F125" s="40" t="s">
        <v>2</v>
      </c>
      <c r="G125" s="40" t="s">
        <v>20</v>
      </c>
      <c r="H125" s="40" t="s">
        <v>21</v>
      </c>
    </row>
    <row r="126" spans="1:8" x14ac:dyDescent="0.3">
      <c r="A126" s="1">
        <v>4000</v>
      </c>
      <c r="B126" s="1" t="s">
        <v>27</v>
      </c>
      <c r="C126" s="2">
        <v>30000</v>
      </c>
      <c r="D126" s="2">
        <v>24487</v>
      </c>
      <c r="E126" s="2">
        <f t="shared" si="4"/>
        <v>5513</v>
      </c>
      <c r="F126" s="2">
        <v>22106</v>
      </c>
      <c r="G126" s="2">
        <v>30000</v>
      </c>
      <c r="H126" s="2">
        <f>SUM(G126-F126)</f>
        <v>7894</v>
      </c>
    </row>
    <row r="127" spans="1:8" x14ac:dyDescent="0.3">
      <c r="A127" s="1">
        <v>4031</v>
      </c>
      <c r="B127" s="1" t="s">
        <v>62</v>
      </c>
      <c r="C127" s="2">
        <v>10000</v>
      </c>
      <c r="D127" s="2"/>
      <c r="E127" s="2">
        <f t="shared" si="4"/>
        <v>10000</v>
      </c>
      <c r="F127" s="2">
        <v>0</v>
      </c>
      <c r="G127" s="2">
        <v>10000</v>
      </c>
      <c r="H127" s="2">
        <f t="shared" ref="H127:H134" si="11">SUM(G127-F127)</f>
        <v>10000</v>
      </c>
    </row>
    <row r="128" spans="1:8" x14ac:dyDescent="0.3">
      <c r="A128" s="1">
        <v>4032</v>
      </c>
      <c r="B128" s="1" t="s">
        <v>63</v>
      </c>
      <c r="C128" s="2">
        <v>10000</v>
      </c>
      <c r="D128" s="2">
        <v>1625</v>
      </c>
      <c r="E128" s="2">
        <f t="shared" si="4"/>
        <v>8375</v>
      </c>
      <c r="F128" s="2">
        <v>1944</v>
      </c>
      <c r="G128" s="2">
        <v>10000</v>
      </c>
      <c r="H128" s="2">
        <f t="shared" si="11"/>
        <v>8056</v>
      </c>
    </row>
    <row r="129" spans="1:8" x14ac:dyDescent="0.3">
      <c r="A129" s="1">
        <v>4034</v>
      </c>
      <c r="B129" s="1" t="s">
        <v>60</v>
      </c>
      <c r="C129" s="2"/>
      <c r="D129" s="2"/>
      <c r="E129" s="2">
        <f t="shared" si="4"/>
        <v>0</v>
      </c>
      <c r="F129" s="2">
        <v>0</v>
      </c>
      <c r="G129" s="2"/>
      <c r="H129" s="2">
        <f t="shared" si="11"/>
        <v>0</v>
      </c>
    </row>
    <row r="130" spans="1:8" x14ac:dyDescent="0.3">
      <c r="A130" s="1">
        <v>4039</v>
      </c>
      <c r="B130" s="1" t="s">
        <v>33</v>
      </c>
      <c r="C130" s="2">
        <v>10000</v>
      </c>
      <c r="D130" s="2">
        <v>3645</v>
      </c>
      <c r="E130" s="2">
        <f t="shared" si="4"/>
        <v>6355</v>
      </c>
      <c r="F130" s="2">
        <v>719</v>
      </c>
      <c r="G130" s="2">
        <v>10000</v>
      </c>
      <c r="H130" s="2">
        <f t="shared" si="11"/>
        <v>9281</v>
      </c>
    </row>
    <row r="131" spans="1:8" x14ac:dyDescent="0.3">
      <c r="A131" s="1">
        <v>4042</v>
      </c>
      <c r="B131" s="1" t="s">
        <v>34</v>
      </c>
      <c r="C131" s="2"/>
      <c r="D131" s="2"/>
      <c r="E131" s="2">
        <f t="shared" si="4"/>
        <v>0</v>
      </c>
      <c r="F131" s="2">
        <v>0</v>
      </c>
      <c r="G131" s="2"/>
      <c r="H131" s="2">
        <f t="shared" si="11"/>
        <v>0</v>
      </c>
    </row>
    <row r="132" spans="1:8" x14ac:dyDescent="0.3">
      <c r="A132" s="1">
        <v>4070</v>
      </c>
      <c r="B132" s="1" t="s">
        <v>35</v>
      </c>
      <c r="C132" s="2">
        <v>20000</v>
      </c>
      <c r="D132" s="2">
        <v>2000</v>
      </c>
      <c r="E132" s="2">
        <f t="shared" si="4"/>
        <v>18000</v>
      </c>
      <c r="F132" s="2">
        <v>1975</v>
      </c>
      <c r="G132" s="2">
        <v>20000</v>
      </c>
      <c r="H132" s="2">
        <f t="shared" si="11"/>
        <v>18025</v>
      </c>
    </row>
    <row r="133" spans="1:8" x14ac:dyDescent="0.3">
      <c r="A133" s="1">
        <v>4310</v>
      </c>
      <c r="B133" s="1" t="s">
        <v>37</v>
      </c>
      <c r="C133" s="2">
        <v>5000</v>
      </c>
      <c r="D133" s="2"/>
      <c r="E133" s="2">
        <f t="shared" si="4"/>
        <v>5000</v>
      </c>
      <c r="F133" s="2">
        <v>16455</v>
      </c>
      <c r="G133" s="2">
        <v>5000</v>
      </c>
      <c r="H133" s="2">
        <f t="shared" si="11"/>
        <v>-11455</v>
      </c>
    </row>
    <row r="134" spans="1:8" x14ac:dyDescent="0.3">
      <c r="A134" s="1">
        <v>4315</v>
      </c>
      <c r="B134" s="1" t="s">
        <v>50</v>
      </c>
      <c r="C134" s="2">
        <v>7000</v>
      </c>
      <c r="D134" s="2">
        <v>6724</v>
      </c>
      <c r="E134" s="2">
        <f t="shared" si="4"/>
        <v>276</v>
      </c>
      <c r="F134" s="2"/>
      <c r="G134" s="2">
        <v>7000</v>
      </c>
      <c r="H134" s="2">
        <f t="shared" si="11"/>
        <v>7000</v>
      </c>
    </row>
    <row r="135" spans="1:8" x14ac:dyDescent="0.3">
      <c r="A135" s="1">
        <v>7790</v>
      </c>
      <c r="B135" s="1" t="s">
        <v>68</v>
      </c>
      <c r="C135" s="2"/>
      <c r="D135" s="2"/>
      <c r="E135" s="2"/>
      <c r="F135" s="2">
        <v>6.56</v>
      </c>
      <c r="G135" s="2"/>
      <c r="H135" s="2"/>
    </row>
    <row r="136" spans="1:8" x14ac:dyDescent="0.3">
      <c r="A136" s="39"/>
      <c r="B136" s="39" t="s">
        <v>69</v>
      </c>
      <c r="C136" s="41">
        <f>SUM(C126:C135)</f>
        <v>92000</v>
      </c>
      <c r="D136" s="41">
        <f>SUM(D126:D134)+D123</f>
        <v>38481</v>
      </c>
      <c r="E136" s="41">
        <f>SUM(E126:E134)</f>
        <v>53519</v>
      </c>
      <c r="F136" s="41">
        <f>SUM(F126:F134)+F123</f>
        <v>43199</v>
      </c>
      <c r="G136" s="41">
        <f>SUM(G126:G134)</f>
        <v>92000</v>
      </c>
      <c r="H136" s="41">
        <f>SUM(H126:H134)</f>
        <v>48801</v>
      </c>
    </row>
    <row r="139" spans="1:8" x14ac:dyDescent="0.3">
      <c r="A139" s="12"/>
      <c r="B139" s="6" t="s">
        <v>70</v>
      </c>
      <c r="C139" s="14" t="s">
        <v>105</v>
      </c>
      <c r="D139" s="14" t="s">
        <v>107</v>
      </c>
      <c r="E139" s="14" t="s">
        <v>21</v>
      </c>
      <c r="F139" s="14" t="s">
        <v>2</v>
      </c>
      <c r="G139" s="14" t="s">
        <v>20</v>
      </c>
      <c r="H139" s="14" t="s">
        <v>21</v>
      </c>
    </row>
    <row r="140" spans="1:8" x14ac:dyDescent="0.3">
      <c r="A140" s="1">
        <v>4000</v>
      </c>
      <c r="B140" s="1" t="s">
        <v>27</v>
      </c>
      <c r="C140" s="2"/>
      <c r="D140" s="2"/>
      <c r="E140" s="2">
        <f t="shared" ref="E140:E146" si="12">C140-D140</f>
        <v>0</v>
      </c>
      <c r="F140" s="2"/>
      <c r="G140" s="2"/>
      <c r="H140" s="2">
        <f>SUM(G140-F140)</f>
        <v>0</v>
      </c>
    </row>
    <row r="141" spans="1:8" x14ac:dyDescent="0.3">
      <c r="A141" s="1">
        <v>4031</v>
      </c>
      <c r="B141" s="1" t="s">
        <v>62</v>
      </c>
      <c r="C141" s="2"/>
      <c r="D141" s="2"/>
      <c r="E141" s="2">
        <f t="shared" si="12"/>
        <v>0</v>
      </c>
      <c r="F141" s="2"/>
      <c r="G141" s="2"/>
      <c r="H141" s="2">
        <f t="shared" ref="H141:H146" si="13">SUM(G141-F141)</f>
        <v>0</v>
      </c>
    </row>
    <row r="142" spans="1:8" x14ac:dyDescent="0.3">
      <c r="A142" s="1">
        <v>4032</v>
      </c>
      <c r="B142" s="1" t="s">
        <v>63</v>
      </c>
      <c r="C142" s="2"/>
      <c r="D142" s="2"/>
      <c r="E142" s="2">
        <f t="shared" si="12"/>
        <v>0</v>
      </c>
      <c r="F142" s="2"/>
      <c r="G142" s="2"/>
      <c r="H142" s="2">
        <f t="shared" si="13"/>
        <v>0</v>
      </c>
    </row>
    <row r="143" spans="1:8" x14ac:dyDescent="0.3">
      <c r="A143" s="1">
        <v>4037</v>
      </c>
      <c r="B143" s="1" t="s">
        <v>32</v>
      </c>
      <c r="C143" s="2"/>
      <c r="D143" s="2"/>
      <c r="E143" s="2">
        <f t="shared" si="12"/>
        <v>0</v>
      </c>
      <c r="F143" s="2"/>
      <c r="G143" s="2"/>
      <c r="H143" s="2">
        <f t="shared" si="13"/>
        <v>0</v>
      </c>
    </row>
    <row r="144" spans="1:8" x14ac:dyDescent="0.3">
      <c r="A144" s="1">
        <v>4039</v>
      </c>
      <c r="B144" s="1" t="s">
        <v>33</v>
      </c>
      <c r="C144" s="2">
        <v>20000</v>
      </c>
      <c r="D144" s="2">
        <v>0</v>
      </c>
      <c r="E144" s="2">
        <f t="shared" si="12"/>
        <v>20000</v>
      </c>
      <c r="F144" s="2">
        <v>0</v>
      </c>
      <c r="G144" s="2">
        <v>20000</v>
      </c>
      <c r="H144" s="2">
        <f t="shared" si="13"/>
        <v>20000</v>
      </c>
    </row>
    <row r="145" spans="1:8" x14ac:dyDescent="0.3">
      <c r="A145" s="1">
        <v>4310</v>
      </c>
      <c r="B145" s="1" t="s">
        <v>37</v>
      </c>
      <c r="C145" s="2"/>
      <c r="D145" s="2"/>
      <c r="E145" s="2">
        <f t="shared" si="12"/>
        <v>0</v>
      </c>
      <c r="F145" s="2"/>
      <c r="G145" s="2"/>
      <c r="H145" s="2">
        <f t="shared" si="13"/>
        <v>0</v>
      </c>
    </row>
    <row r="146" spans="1:8" x14ac:dyDescent="0.3">
      <c r="A146" s="1">
        <v>4315</v>
      </c>
      <c r="B146" s="1" t="s">
        <v>50</v>
      </c>
      <c r="C146" s="2"/>
      <c r="D146" s="2"/>
      <c r="E146" s="2">
        <f t="shared" si="12"/>
        <v>0</v>
      </c>
      <c r="F146" s="2"/>
      <c r="G146" s="2"/>
      <c r="H146" s="2">
        <f t="shared" si="13"/>
        <v>0</v>
      </c>
    </row>
    <row r="147" spans="1:8" x14ac:dyDescent="0.3">
      <c r="A147" s="6"/>
      <c r="B147" s="6" t="s">
        <v>71</v>
      </c>
      <c r="C147" s="8">
        <f t="shared" ref="C147:H147" si="14">SUM(C140:C146)</f>
        <v>20000</v>
      </c>
      <c r="D147" s="8">
        <f t="shared" si="14"/>
        <v>0</v>
      </c>
      <c r="E147" s="8">
        <f t="shared" si="14"/>
        <v>20000</v>
      </c>
      <c r="F147" s="8">
        <f t="shared" si="14"/>
        <v>0</v>
      </c>
      <c r="G147" s="8">
        <f t="shared" si="14"/>
        <v>20000</v>
      </c>
      <c r="H147" s="8">
        <f t="shared" si="14"/>
        <v>20000</v>
      </c>
    </row>
    <row r="150" spans="1:8" x14ac:dyDescent="0.3">
      <c r="A150" s="63"/>
      <c r="B150" s="63" t="s">
        <v>72</v>
      </c>
      <c r="C150" s="43" t="s">
        <v>105</v>
      </c>
      <c r="D150" s="43" t="s">
        <v>107</v>
      </c>
      <c r="E150" s="43" t="s">
        <v>21</v>
      </c>
      <c r="F150" s="43" t="s">
        <v>2</v>
      </c>
      <c r="G150" s="43" t="s">
        <v>20</v>
      </c>
      <c r="H150" s="43" t="s">
        <v>21</v>
      </c>
    </row>
    <row r="151" spans="1:8" x14ac:dyDescent="0.3">
      <c r="A151" s="1">
        <v>3000</v>
      </c>
      <c r="B151" s="1" t="s">
        <v>22</v>
      </c>
      <c r="C151" s="2">
        <v>750000</v>
      </c>
      <c r="D151" s="15">
        <v>821050</v>
      </c>
      <c r="E151" s="2"/>
      <c r="F151" s="15">
        <v>686250</v>
      </c>
      <c r="G151" s="2"/>
      <c r="H151" s="2"/>
    </row>
    <row r="152" spans="1:8" x14ac:dyDescent="0.3">
      <c r="A152" s="1">
        <v>3100</v>
      </c>
      <c r="B152" s="1" t="s">
        <v>73</v>
      </c>
      <c r="C152" s="2"/>
      <c r="D152" s="2"/>
      <c r="E152" s="2"/>
      <c r="F152" s="2">
        <v>12600</v>
      </c>
      <c r="G152" s="2"/>
      <c r="H152" s="2"/>
    </row>
    <row r="153" spans="1:8" x14ac:dyDescent="0.3">
      <c r="A153" s="1">
        <v>3104</v>
      </c>
      <c r="B153" s="1" t="s">
        <v>74</v>
      </c>
      <c r="C153" s="2">
        <v>240000</v>
      </c>
      <c r="D153" s="2">
        <v>278896</v>
      </c>
      <c r="E153" s="2"/>
      <c r="F153" s="2">
        <v>249186</v>
      </c>
      <c r="G153" s="2"/>
      <c r="H153" s="2"/>
    </row>
    <row r="154" spans="1:8" x14ac:dyDescent="0.3">
      <c r="A154" s="1">
        <v>3210</v>
      </c>
      <c r="B154" s="1" t="s">
        <v>109</v>
      </c>
      <c r="C154" s="2"/>
      <c r="D154" s="2">
        <v>21319</v>
      </c>
      <c r="E154" s="2"/>
      <c r="F154" s="2"/>
      <c r="G154" s="2"/>
      <c r="H154" s="2"/>
    </row>
    <row r="155" spans="1:8" x14ac:dyDescent="0.3">
      <c r="A155" s="1">
        <v>8050</v>
      </c>
      <c r="B155" s="1" t="s">
        <v>120</v>
      </c>
      <c r="C155" s="66">
        <v>40000</v>
      </c>
      <c r="D155" s="2">
        <v>3319</v>
      </c>
      <c r="E155" s="2"/>
      <c r="F155" s="2"/>
      <c r="G155" s="2"/>
      <c r="H155" s="2"/>
    </row>
    <row r="156" spans="1:8" x14ac:dyDescent="0.3">
      <c r="A156" s="42"/>
      <c r="B156" s="42" t="s">
        <v>26</v>
      </c>
      <c r="C156" s="44">
        <f>SUM(C151:C155)</f>
        <v>1030000</v>
      </c>
      <c r="D156" s="44">
        <f>SUM(D151:D155)</f>
        <v>1124584</v>
      </c>
      <c r="E156" s="44"/>
      <c r="F156" s="44">
        <f>SUM(F151:F155)</f>
        <v>948036</v>
      </c>
      <c r="G156" s="44"/>
      <c r="H156" s="44"/>
    </row>
    <row r="157" spans="1:8" x14ac:dyDescent="0.3">
      <c r="A157" s="1">
        <v>4001</v>
      </c>
      <c r="B157" s="1" t="s">
        <v>111</v>
      </c>
      <c r="C157" s="9">
        <v>40000</v>
      </c>
      <c r="D157" s="9">
        <v>23783</v>
      </c>
      <c r="E157" s="9"/>
      <c r="F157" s="9">
        <v>0</v>
      </c>
      <c r="G157" s="9"/>
      <c r="H157" s="2"/>
    </row>
    <row r="158" spans="1:8" x14ac:dyDescent="0.3">
      <c r="A158" s="1">
        <v>4031</v>
      </c>
      <c r="B158" s="1" t="s">
        <v>62</v>
      </c>
      <c r="C158" s="2">
        <v>60000</v>
      </c>
      <c r="D158" s="2">
        <v>58914</v>
      </c>
      <c r="E158" s="2"/>
      <c r="F158" s="2">
        <v>85304</v>
      </c>
      <c r="G158" s="2"/>
      <c r="H158" s="2"/>
    </row>
    <row r="159" spans="1:8" x14ac:dyDescent="0.3">
      <c r="A159" s="1">
        <v>4032</v>
      </c>
      <c r="B159" s="1" t="s">
        <v>63</v>
      </c>
      <c r="C159" s="2">
        <v>40000</v>
      </c>
      <c r="D159" s="2">
        <v>39992</v>
      </c>
      <c r="E159" s="2"/>
      <c r="F159" s="2">
        <v>33665</v>
      </c>
      <c r="G159" s="2"/>
      <c r="H159" s="2"/>
    </row>
    <row r="160" spans="1:8" x14ac:dyDescent="0.3">
      <c r="A160" s="1">
        <v>4033</v>
      </c>
      <c r="B160" s="1" t="s">
        <v>75</v>
      </c>
      <c r="C160" s="2">
        <v>30000</v>
      </c>
      <c r="D160" s="2">
        <v>36733</v>
      </c>
      <c r="E160" s="2"/>
      <c r="F160" s="2">
        <v>30736</v>
      </c>
      <c r="G160" s="2"/>
      <c r="H160" s="2"/>
    </row>
    <row r="161" spans="1:8" x14ac:dyDescent="0.3">
      <c r="A161" s="1">
        <v>4034</v>
      </c>
      <c r="B161" s="1" t="s">
        <v>60</v>
      </c>
      <c r="C161" s="2">
        <v>55000</v>
      </c>
      <c r="D161" s="2">
        <v>52547</v>
      </c>
      <c r="E161" s="2"/>
      <c r="F161" s="2">
        <v>66434</v>
      </c>
      <c r="G161" s="2"/>
      <c r="H161" s="2"/>
    </row>
    <row r="162" spans="1:8" x14ac:dyDescent="0.3">
      <c r="A162" s="1">
        <v>4037</v>
      </c>
      <c r="B162" s="1" t="s">
        <v>64</v>
      </c>
      <c r="C162" s="2">
        <v>100000</v>
      </c>
      <c r="D162" s="2">
        <v>96972</v>
      </c>
      <c r="E162" s="2"/>
      <c r="F162" s="2">
        <v>106090</v>
      </c>
      <c r="G162" s="2"/>
      <c r="H162" s="2"/>
    </row>
    <row r="163" spans="1:8" x14ac:dyDescent="0.3">
      <c r="A163" s="1">
        <v>4038</v>
      </c>
      <c r="B163" s="1" t="s">
        <v>76</v>
      </c>
      <c r="C163" s="2">
        <v>170000</v>
      </c>
      <c r="D163" s="2">
        <v>168835</v>
      </c>
      <c r="E163" s="2"/>
      <c r="F163" s="2">
        <v>152321</v>
      </c>
      <c r="G163" s="2"/>
      <c r="H163" s="2"/>
    </row>
    <row r="164" spans="1:8" x14ac:dyDescent="0.3">
      <c r="A164" s="1">
        <v>4039</v>
      </c>
      <c r="B164" s="1" t="s">
        <v>33</v>
      </c>
      <c r="C164" s="2">
        <v>120000</v>
      </c>
      <c r="D164" s="2">
        <v>121021</v>
      </c>
      <c r="E164" s="2"/>
      <c r="F164" s="2">
        <v>96363</v>
      </c>
      <c r="G164" s="2"/>
      <c r="H164" s="2"/>
    </row>
    <row r="165" spans="1:8" x14ac:dyDescent="0.3">
      <c r="A165" s="1">
        <v>4040</v>
      </c>
      <c r="B165" s="1" t="s">
        <v>77</v>
      </c>
      <c r="C165" s="2">
        <v>125000</v>
      </c>
      <c r="D165" s="2">
        <v>96176</v>
      </c>
      <c r="E165" s="2"/>
      <c r="F165" s="2">
        <v>168461</v>
      </c>
      <c r="G165" s="2"/>
      <c r="H165" s="2"/>
    </row>
    <row r="166" spans="1:8" x14ac:dyDescent="0.3">
      <c r="A166" s="1">
        <v>4041</v>
      </c>
      <c r="B166" s="1" t="s">
        <v>78</v>
      </c>
      <c r="C166" s="2">
        <v>50000</v>
      </c>
      <c r="D166" s="2">
        <v>43060</v>
      </c>
      <c r="E166" s="2"/>
      <c r="F166" s="2">
        <v>55912</v>
      </c>
      <c r="G166" s="2"/>
      <c r="H166" s="2"/>
    </row>
    <row r="167" spans="1:8" x14ac:dyDescent="0.3">
      <c r="A167" s="1">
        <v>4071</v>
      </c>
      <c r="B167" s="1" t="s">
        <v>79</v>
      </c>
      <c r="C167" s="2"/>
      <c r="D167" s="2"/>
      <c r="E167" s="2"/>
      <c r="F167" s="2"/>
      <c r="G167" s="2"/>
      <c r="H167" s="2"/>
    </row>
    <row r="168" spans="1:8" x14ac:dyDescent="0.3">
      <c r="A168" s="1">
        <v>4314</v>
      </c>
      <c r="B168" s="1" t="s">
        <v>80</v>
      </c>
      <c r="C168" s="2">
        <v>25000</v>
      </c>
      <c r="D168" s="2">
        <v>19047</v>
      </c>
      <c r="E168" s="2"/>
      <c r="F168" s="2">
        <v>26907</v>
      </c>
      <c r="G168" s="2"/>
      <c r="H168" s="2"/>
    </row>
    <row r="169" spans="1:8" x14ac:dyDescent="0.3">
      <c r="A169" s="1">
        <v>4320</v>
      </c>
      <c r="B169" s="1" t="s">
        <v>81</v>
      </c>
      <c r="C169" s="2">
        <v>26000</v>
      </c>
      <c r="D169" s="2">
        <v>12818</v>
      </c>
      <c r="E169" s="2"/>
      <c r="F169" s="2">
        <v>22926</v>
      </c>
      <c r="G169" s="2"/>
      <c r="H169" s="2"/>
    </row>
    <row r="170" spans="1:8" x14ac:dyDescent="0.3">
      <c r="A170" s="1">
        <v>6100</v>
      </c>
      <c r="B170" s="1" t="s">
        <v>112</v>
      </c>
      <c r="C170" s="2">
        <v>1000</v>
      </c>
      <c r="D170" s="2">
        <v>558</v>
      </c>
      <c r="E170" s="2"/>
      <c r="F170" s="2"/>
      <c r="G170" s="2"/>
      <c r="H170" s="2"/>
    </row>
    <row r="171" spans="1:8" x14ac:dyDescent="0.3">
      <c r="A171" s="1">
        <v>6300</v>
      </c>
      <c r="B171" s="1" t="s">
        <v>52</v>
      </c>
      <c r="C171" s="2">
        <v>5000</v>
      </c>
      <c r="D171" s="2">
        <v>2500</v>
      </c>
      <c r="E171" s="2"/>
      <c r="F171" s="2"/>
      <c r="G171" s="2"/>
      <c r="H171" s="2"/>
    </row>
    <row r="172" spans="1:8" x14ac:dyDescent="0.3">
      <c r="A172" s="1">
        <v>6810</v>
      </c>
      <c r="B172" s="1" t="s">
        <v>82</v>
      </c>
      <c r="C172" s="2">
        <v>6000</v>
      </c>
      <c r="D172" s="2">
        <v>1468</v>
      </c>
      <c r="E172" s="2"/>
      <c r="F172" s="2">
        <v>13604</v>
      </c>
      <c r="G172" s="2"/>
      <c r="H172" s="2"/>
    </row>
    <row r="173" spans="1:8" x14ac:dyDescent="0.3">
      <c r="A173" s="1">
        <v>7300</v>
      </c>
      <c r="B173" s="1" t="s">
        <v>83</v>
      </c>
      <c r="C173" s="2"/>
      <c r="D173" s="2"/>
      <c r="E173" s="2"/>
      <c r="F173" s="2">
        <v>3600</v>
      </c>
      <c r="G173" s="2"/>
      <c r="H173" s="2"/>
    </row>
    <row r="174" spans="1:8" x14ac:dyDescent="0.3">
      <c r="A174" s="1">
        <v>7320</v>
      </c>
      <c r="B174" s="1" t="s">
        <v>84</v>
      </c>
      <c r="C174" s="2">
        <v>50000</v>
      </c>
      <c r="D174" s="2">
        <v>55064</v>
      </c>
      <c r="E174" s="2"/>
      <c r="F174" s="2">
        <v>59243</v>
      </c>
      <c r="G174" s="2"/>
      <c r="H174" s="2"/>
    </row>
    <row r="175" spans="1:8" x14ac:dyDescent="0.3">
      <c r="A175" s="1">
        <v>7390</v>
      </c>
      <c r="B175" s="1" t="s">
        <v>85</v>
      </c>
      <c r="C175" s="2">
        <v>87000</v>
      </c>
      <c r="D175" s="2">
        <v>104500</v>
      </c>
      <c r="E175" s="2"/>
      <c r="F175" s="2">
        <v>92250</v>
      </c>
      <c r="G175" s="2"/>
      <c r="H175" s="2"/>
    </row>
    <row r="176" spans="1:8" x14ac:dyDescent="0.3">
      <c r="A176" s="1">
        <v>7830</v>
      </c>
      <c r="B176" s="1" t="s">
        <v>42</v>
      </c>
      <c r="C176" s="2"/>
      <c r="D176" s="2"/>
      <c r="E176" s="2"/>
      <c r="F176" s="2">
        <v>0</v>
      </c>
      <c r="G176" s="2"/>
      <c r="H176" s="2"/>
    </row>
    <row r="177" spans="1:8" x14ac:dyDescent="0.3">
      <c r="A177" s="1">
        <v>7770</v>
      </c>
      <c r="B177" s="1" t="s">
        <v>86</v>
      </c>
      <c r="C177" s="2"/>
      <c r="D177" s="2"/>
      <c r="E177" s="2"/>
      <c r="F177" s="2">
        <v>382</v>
      </c>
      <c r="G177" s="2"/>
      <c r="H177" s="2"/>
    </row>
    <row r="178" spans="1:8" x14ac:dyDescent="0.3">
      <c r="A178" s="42"/>
      <c r="B178" s="42" t="s">
        <v>87</v>
      </c>
      <c r="C178" s="44">
        <f>SUM(C157:C177)</f>
        <v>990000</v>
      </c>
      <c r="D178" s="44">
        <f>SUM(D157:D177)</f>
        <v>933988</v>
      </c>
      <c r="E178" s="44">
        <f>SUM(E158:E177)</f>
        <v>0</v>
      </c>
      <c r="F178" s="44">
        <f>SUM(F158:F177)</f>
        <v>1014198</v>
      </c>
      <c r="G178" s="44">
        <f>SUM(G158:G177)</f>
        <v>0</v>
      </c>
      <c r="H178" s="44">
        <f>SUM(H158:H177)</f>
        <v>0</v>
      </c>
    </row>
    <row r="179" spans="1:8" x14ac:dyDescent="0.3">
      <c r="B179" s="58"/>
      <c r="C179" s="57"/>
      <c r="D179" s="2"/>
      <c r="E179" s="2"/>
      <c r="F179" s="2"/>
      <c r="G179" s="2"/>
      <c r="H179" s="2"/>
    </row>
    <row r="181" spans="1:8" x14ac:dyDescent="0.3">
      <c r="A181" s="45"/>
      <c r="B181" s="46" t="s">
        <v>88</v>
      </c>
      <c r="C181" s="47" t="s">
        <v>105</v>
      </c>
      <c r="D181" s="47" t="s">
        <v>107</v>
      </c>
      <c r="E181" s="47" t="s">
        <v>21</v>
      </c>
      <c r="F181" s="47" t="s">
        <v>2</v>
      </c>
      <c r="G181" s="47" t="s">
        <v>20</v>
      </c>
      <c r="H181" s="47" t="s">
        <v>21</v>
      </c>
    </row>
    <row r="182" spans="1:8" x14ac:dyDescent="0.3">
      <c r="A182" s="1">
        <v>4000</v>
      </c>
      <c r="B182" s="1" t="s">
        <v>27</v>
      </c>
      <c r="C182" s="9"/>
      <c r="D182" s="9"/>
      <c r="E182" s="7">
        <f t="shared" ref="E182:E183" si="15">SUM(C182-D182)</f>
        <v>0</v>
      </c>
      <c r="F182" s="9"/>
      <c r="G182" s="9"/>
      <c r="H182" s="2">
        <f t="shared" ref="H182:H205" si="16">SUM(G182-F182)</f>
        <v>0</v>
      </c>
    </row>
    <row r="183" spans="1:8" x14ac:dyDescent="0.3">
      <c r="A183" s="1">
        <v>4031</v>
      </c>
      <c r="B183" s="1" t="s">
        <v>62</v>
      </c>
      <c r="C183" s="23">
        <v>2000</v>
      </c>
      <c r="D183" s="9">
        <v>2000</v>
      </c>
      <c r="E183" s="9">
        <f t="shared" si="15"/>
        <v>0</v>
      </c>
      <c r="F183" s="9"/>
      <c r="G183" s="23">
        <v>2000</v>
      </c>
      <c r="H183" s="2">
        <f t="shared" si="16"/>
        <v>2000</v>
      </c>
    </row>
    <row r="184" spans="1:8" x14ac:dyDescent="0.3">
      <c r="A184" s="1">
        <v>4032</v>
      </c>
      <c r="B184" s="1" t="s">
        <v>63</v>
      </c>
      <c r="C184" s="9">
        <v>20000</v>
      </c>
      <c r="D184" s="9">
        <v>30887</v>
      </c>
      <c r="E184" s="9">
        <f>SUM(C184-D184)</f>
        <v>-10887</v>
      </c>
      <c r="F184" s="9">
        <v>3227</v>
      </c>
      <c r="G184" s="9">
        <v>20000</v>
      </c>
      <c r="H184" s="2">
        <f t="shared" si="16"/>
        <v>16773</v>
      </c>
    </row>
    <row r="185" spans="1:8" x14ac:dyDescent="0.3">
      <c r="A185" s="1">
        <v>4034</v>
      </c>
      <c r="B185" s="1" t="s">
        <v>60</v>
      </c>
      <c r="C185" s="9"/>
      <c r="D185" s="9">
        <v>563</v>
      </c>
      <c r="E185" s="9">
        <f t="shared" ref="E185:E205" si="17">SUM(C185-D185)</f>
        <v>-563</v>
      </c>
      <c r="F185" s="9">
        <v>793</v>
      </c>
      <c r="G185" s="9"/>
      <c r="H185" s="2">
        <f t="shared" si="16"/>
        <v>-793</v>
      </c>
    </row>
    <row r="186" spans="1:8" x14ac:dyDescent="0.3">
      <c r="A186" s="1">
        <v>4035</v>
      </c>
      <c r="B186" s="1" t="s">
        <v>31</v>
      </c>
      <c r="C186" s="9"/>
      <c r="D186" s="9">
        <v>11467</v>
      </c>
      <c r="E186" s="9">
        <f t="shared" si="17"/>
        <v>-11467</v>
      </c>
      <c r="F186" s="9"/>
      <c r="G186" s="9"/>
      <c r="H186" s="2">
        <f t="shared" si="16"/>
        <v>0</v>
      </c>
    </row>
    <row r="187" spans="1:8" x14ac:dyDescent="0.3">
      <c r="A187" s="1">
        <v>4037</v>
      </c>
      <c r="B187" s="1" t="s">
        <v>64</v>
      </c>
      <c r="C187" s="9"/>
      <c r="D187" s="9"/>
      <c r="E187" s="9">
        <f t="shared" si="17"/>
        <v>0</v>
      </c>
      <c r="F187" s="9">
        <v>1365</v>
      </c>
      <c r="G187" s="9"/>
      <c r="H187" s="2">
        <f t="shared" si="16"/>
        <v>-1365</v>
      </c>
    </row>
    <row r="188" spans="1:8" x14ac:dyDescent="0.3">
      <c r="A188" s="1">
        <v>4038</v>
      </c>
      <c r="B188" s="1" t="s">
        <v>113</v>
      </c>
      <c r="C188" s="9"/>
      <c r="D188" s="9">
        <v>66913</v>
      </c>
      <c r="E188" s="9"/>
      <c r="F188" s="9"/>
      <c r="G188" s="9"/>
      <c r="H188" s="2"/>
    </row>
    <row r="189" spans="1:8" x14ac:dyDescent="0.3">
      <c r="A189" s="1">
        <v>4039</v>
      </c>
      <c r="B189" s="1" t="s">
        <v>33</v>
      </c>
      <c r="C189" s="9">
        <v>50000</v>
      </c>
      <c r="D189" s="9">
        <v>26899</v>
      </c>
      <c r="E189" s="9">
        <f t="shared" si="17"/>
        <v>23101</v>
      </c>
      <c r="F189" s="9">
        <v>71922</v>
      </c>
      <c r="G189" s="9">
        <v>50000</v>
      </c>
      <c r="H189" s="2">
        <f t="shared" si="16"/>
        <v>-21922</v>
      </c>
    </row>
    <row r="190" spans="1:8" x14ac:dyDescent="0.3">
      <c r="A190" s="1">
        <v>4042</v>
      </c>
      <c r="B190" s="1" t="s">
        <v>34</v>
      </c>
      <c r="C190" s="9"/>
      <c r="D190" s="9"/>
      <c r="E190" s="9">
        <f t="shared" si="17"/>
        <v>0</v>
      </c>
      <c r="F190" s="9">
        <v>0</v>
      </c>
      <c r="G190" s="9"/>
      <c r="H190" s="2">
        <f t="shared" si="16"/>
        <v>0</v>
      </c>
    </row>
    <row r="191" spans="1:8" x14ac:dyDescent="0.3">
      <c r="A191" s="1">
        <v>4070</v>
      </c>
      <c r="B191" s="1" t="s">
        <v>35</v>
      </c>
      <c r="C191" s="9"/>
      <c r="D191" s="9"/>
      <c r="E191" s="9">
        <f t="shared" si="17"/>
        <v>0</v>
      </c>
      <c r="F191" s="9">
        <v>0</v>
      </c>
      <c r="G191" s="9"/>
      <c r="H191" s="2">
        <f t="shared" si="16"/>
        <v>0</v>
      </c>
    </row>
    <row r="192" spans="1:8" x14ac:dyDescent="0.3">
      <c r="A192" s="1">
        <v>4072</v>
      </c>
      <c r="B192" s="1" t="s">
        <v>48</v>
      </c>
      <c r="C192" s="9">
        <v>1000</v>
      </c>
      <c r="D192" s="9"/>
      <c r="E192" s="9">
        <f t="shared" si="17"/>
        <v>1000</v>
      </c>
      <c r="F192" s="9">
        <v>0</v>
      </c>
      <c r="G192" s="9">
        <v>1000</v>
      </c>
      <c r="H192" s="2">
        <f t="shared" si="16"/>
        <v>1000</v>
      </c>
    </row>
    <row r="193" spans="1:8" x14ac:dyDescent="0.3">
      <c r="A193" s="1">
        <v>4078</v>
      </c>
      <c r="B193" s="1" t="s">
        <v>89</v>
      </c>
      <c r="C193" s="23">
        <v>5000</v>
      </c>
      <c r="D193" s="9"/>
      <c r="E193" s="9">
        <f t="shared" si="17"/>
        <v>5000</v>
      </c>
      <c r="F193" s="9"/>
      <c r="G193" s="23">
        <v>5000</v>
      </c>
      <c r="H193" s="2">
        <f t="shared" si="16"/>
        <v>5000</v>
      </c>
    </row>
    <row r="194" spans="1:8" x14ac:dyDescent="0.3">
      <c r="A194" s="1">
        <v>4310</v>
      </c>
      <c r="B194" s="1" t="s">
        <v>37</v>
      </c>
      <c r="C194" s="9"/>
      <c r="D194" s="9"/>
      <c r="E194" s="9">
        <f t="shared" si="17"/>
        <v>0</v>
      </c>
      <c r="F194" s="9">
        <v>343836</v>
      </c>
      <c r="G194" s="9"/>
      <c r="H194" s="2">
        <f t="shared" si="16"/>
        <v>-343836</v>
      </c>
    </row>
    <row r="195" spans="1:8" x14ac:dyDescent="0.3">
      <c r="A195" s="1">
        <v>4315</v>
      </c>
      <c r="B195" s="1" t="s">
        <v>50</v>
      </c>
      <c r="C195" s="2">
        <v>5000</v>
      </c>
      <c r="D195" s="2">
        <v>2239</v>
      </c>
      <c r="E195" s="9">
        <f t="shared" si="17"/>
        <v>2761</v>
      </c>
      <c r="F195" s="2">
        <v>4195</v>
      </c>
      <c r="G195" s="2">
        <v>5000</v>
      </c>
      <c r="H195" s="2">
        <f t="shared" si="16"/>
        <v>805</v>
      </c>
    </row>
    <row r="196" spans="1:8" x14ac:dyDescent="0.3">
      <c r="A196" s="1">
        <v>6010</v>
      </c>
      <c r="B196" s="1" t="s">
        <v>40</v>
      </c>
      <c r="C196" s="9">
        <v>78804</v>
      </c>
      <c r="D196" s="2">
        <v>78800</v>
      </c>
      <c r="E196" s="9">
        <f t="shared" si="17"/>
        <v>4</v>
      </c>
      <c r="F196" s="2">
        <v>0</v>
      </c>
      <c r="G196" s="9">
        <v>78804</v>
      </c>
      <c r="H196" s="2">
        <f t="shared" si="16"/>
        <v>78804</v>
      </c>
    </row>
    <row r="197" spans="1:8" x14ac:dyDescent="0.3">
      <c r="A197" s="1">
        <v>6300</v>
      </c>
      <c r="B197" s="1" t="s">
        <v>90</v>
      </c>
      <c r="C197" s="57">
        <v>30000</v>
      </c>
      <c r="D197" s="2">
        <v>31854</v>
      </c>
      <c r="E197" s="9">
        <f t="shared" si="17"/>
        <v>-1854</v>
      </c>
      <c r="F197" s="2">
        <v>17155</v>
      </c>
      <c r="G197" s="57">
        <v>30000</v>
      </c>
      <c r="H197" s="2">
        <f t="shared" si="16"/>
        <v>12845</v>
      </c>
    </row>
    <row r="198" spans="1:8" x14ac:dyDescent="0.3">
      <c r="A198" s="1">
        <v>6420</v>
      </c>
      <c r="B198" s="1" t="s">
        <v>91</v>
      </c>
      <c r="C198" s="2">
        <v>6000</v>
      </c>
      <c r="D198" s="2">
        <v>1541</v>
      </c>
      <c r="E198" s="9">
        <f t="shared" si="17"/>
        <v>4459</v>
      </c>
      <c r="F198" s="2">
        <v>1524</v>
      </c>
      <c r="G198" s="2">
        <v>6000</v>
      </c>
      <c r="H198" s="2">
        <f t="shared" si="16"/>
        <v>4476</v>
      </c>
    </row>
    <row r="199" spans="1:8" x14ac:dyDescent="0.3">
      <c r="A199" s="1">
        <v>6490</v>
      </c>
      <c r="B199" s="1" t="s">
        <v>92</v>
      </c>
      <c r="C199" s="2">
        <v>1500</v>
      </c>
      <c r="D199" s="2">
        <v>1181</v>
      </c>
      <c r="E199" s="9">
        <f t="shared" si="17"/>
        <v>319</v>
      </c>
      <c r="F199" s="2">
        <v>1133</v>
      </c>
      <c r="G199" s="2">
        <v>1500</v>
      </c>
      <c r="H199" s="2">
        <f t="shared" si="16"/>
        <v>367</v>
      </c>
    </row>
    <row r="200" spans="1:8" x14ac:dyDescent="0.3">
      <c r="A200" s="1">
        <v>6705</v>
      </c>
      <c r="B200" s="1" t="s">
        <v>93</v>
      </c>
      <c r="C200" s="57">
        <v>140000</v>
      </c>
      <c r="D200" s="2">
        <v>108566</v>
      </c>
      <c r="E200" s="9">
        <f t="shared" si="17"/>
        <v>31434</v>
      </c>
      <c r="F200" s="2">
        <v>40733</v>
      </c>
      <c r="G200" s="57">
        <v>170000</v>
      </c>
      <c r="H200" s="2">
        <f t="shared" si="16"/>
        <v>129267</v>
      </c>
    </row>
    <row r="201" spans="1:8" x14ac:dyDescent="0.3">
      <c r="A201" s="1">
        <v>6810</v>
      </c>
      <c r="B201" s="1" t="s">
        <v>98</v>
      </c>
      <c r="C201" s="2">
        <v>10000</v>
      </c>
      <c r="D201" s="2">
        <v>8616</v>
      </c>
      <c r="E201" s="9">
        <f t="shared" si="17"/>
        <v>1384</v>
      </c>
      <c r="F201" s="2"/>
      <c r="G201" s="2">
        <v>10000</v>
      </c>
      <c r="H201" s="2">
        <f t="shared" si="16"/>
        <v>10000</v>
      </c>
    </row>
    <row r="202" spans="1:8" x14ac:dyDescent="0.3">
      <c r="A202" s="1">
        <v>6860</v>
      </c>
      <c r="B202" s="1" t="s">
        <v>94</v>
      </c>
      <c r="C202" s="2">
        <v>5000</v>
      </c>
      <c r="D202" s="2">
        <v>790</v>
      </c>
      <c r="E202" s="9">
        <f t="shared" si="17"/>
        <v>4210</v>
      </c>
      <c r="F202" s="2">
        <v>12427</v>
      </c>
      <c r="G202" s="2">
        <v>5000</v>
      </c>
      <c r="H202" s="2">
        <f t="shared" si="16"/>
        <v>-7427</v>
      </c>
    </row>
    <row r="203" spans="1:8" x14ac:dyDescent="0.3">
      <c r="A203" s="1">
        <v>7140</v>
      </c>
      <c r="B203" s="1" t="s">
        <v>65</v>
      </c>
      <c r="C203" s="2">
        <v>0</v>
      </c>
      <c r="D203" s="2"/>
      <c r="E203" s="9">
        <f t="shared" si="17"/>
        <v>0</v>
      </c>
      <c r="F203" s="2">
        <v>0</v>
      </c>
      <c r="G203" s="2">
        <v>0</v>
      </c>
      <c r="H203" s="2">
        <f t="shared" si="16"/>
        <v>0</v>
      </c>
    </row>
    <row r="204" spans="1:8" x14ac:dyDescent="0.3">
      <c r="A204" s="1">
        <v>7500</v>
      </c>
      <c r="B204" s="1" t="s">
        <v>95</v>
      </c>
      <c r="C204" s="2">
        <v>5000</v>
      </c>
      <c r="D204" s="2">
        <v>3451</v>
      </c>
      <c r="E204" s="9">
        <f t="shared" si="17"/>
        <v>1549</v>
      </c>
      <c r="F204" s="2">
        <v>4361</v>
      </c>
      <c r="G204" s="2">
        <v>5000</v>
      </c>
      <c r="H204" s="2">
        <f t="shared" si="16"/>
        <v>639</v>
      </c>
    </row>
    <row r="205" spans="1:8" x14ac:dyDescent="0.3">
      <c r="A205" s="1">
        <v>7770</v>
      </c>
      <c r="B205" s="1" t="s">
        <v>96</v>
      </c>
      <c r="C205" s="2">
        <v>15000</v>
      </c>
      <c r="D205" s="2">
        <v>15579</v>
      </c>
      <c r="E205" s="9">
        <f t="shared" si="17"/>
        <v>-579</v>
      </c>
      <c r="F205" s="2">
        <v>14805</v>
      </c>
      <c r="G205" s="2">
        <v>15000</v>
      </c>
      <c r="H205" s="2">
        <f t="shared" si="16"/>
        <v>195</v>
      </c>
    </row>
    <row r="206" spans="1:8" x14ac:dyDescent="0.3">
      <c r="A206" s="46"/>
      <c r="B206" s="46" t="s">
        <v>97</v>
      </c>
      <c r="C206" s="48">
        <f>SUM(C182:C205)</f>
        <v>374304</v>
      </c>
      <c r="D206" s="48">
        <f t="shared" ref="D206:H206" si="18">SUM(D182:D205)</f>
        <v>391346</v>
      </c>
      <c r="E206" s="48">
        <f>SUM(E182:E205)</f>
        <v>49871</v>
      </c>
      <c r="F206" s="48">
        <f t="shared" si="18"/>
        <v>517476</v>
      </c>
      <c r="G206" s="48">
        <f t="shared" si="18"/>
        <v>404304</v>
      </c>
      <c r="H206" s="48">
        <f t="shared" si="18"/>
        <v>-113172</v>
      </c>
    </row>
    <row r="207" spans="1:8" x14ac:dyDescent="0.3">
      <c r="C207" s="2"/>
      <c r="D207" s="2"/>
      <c r="E207" s="2"/>
      <c r="F207" s="2"/>
      <c r="G207" s="2"/>
      <c r="H207" s="2"/>
    </row>
    <row r="208" spans="1:8" x14ac:dyDescent="0.3">
      <c r="B208" s="1" t="s">
        <v>121</v>
      </c>
      <c r="C208" s="2">
        <f>C51+C75+C95+C108+C121+C136+C206+C147+C178</f>
        <v>2734624</v>
      </c>
      <c r="D208" s="2"/>
      <c r="E208" s="2"/>
      <c r="F208" s="2"/>
      <c r="G208" s="2"/>
      <c r="H208" s="2"/>
    </row>
    <row r="209" spans="1:8" x14ac:dyDescent="0.3">
      <c r="B209" s="1" t="s">
        <v>103</v>
      </c>
      <c r="C209" s="2">
        <f>C25+C156</f>
        <v>2717000</v>
      </c>
      <c r="D209" s="2"/>
      <c r="E209" s="2"/>
      <c r="F209" s="2"/>
      <c r="G209" s="2"/>
      <c r="H209" s="2"/>
    </row>
    <row r="212" spans="1:8" x14ac:dyDescent="0.3">
      <c r="A212" s="13"/>
      <c r="B212" s="13" t="s">
        <v>101</v>
      </c>
      <c r="C212" s="18">
        <f>C209-C208-C214</f>
        <v>-57624</v>
      </c>
      <c r="G212" s="16"/>
    </row>
    <row r="214" spans="1:8" x14ac:dyDescent="0.3">
      <c r="A214" s="13"/>
      <c r="B214" s="13" t="s">
        <v>102</v>
      </c>
      <c r="C214" s="18">
        <f>SUM(C156-C178)</f>
        <v>40000</v>
      </c>
    </row>
    <row r="215" spans="1:8" x14ac:dyDescent="0.3">
      <c r="C215" s="17"/>
      <c r="D215" s="5"/>
      <c r="E215" s="5"/>
      <c r="F215" s="5"/>
      <c r="G215" s="5"/>
    </row>
    <row r="217" spans="1:8" ht="14.4" thickBot="1" x14ac:dyDescent="0.35">
      <c r="A217" s="24"/>
      <c r="B217" s="24" t="s">
        <v>100</v>
      </c>
      <c r="C217" s="65">
        <f>SUM(C212:C216)</f>
        <v>-17624</v>
      </c>
    </row>
    <row r="218" spans="1:8" ht="14.4" thickTop="1" x14ac:dyDescent="0.3"/>
    <row r="238" spans="1:8" x14ac:dyDescent="0.3">
      <c r="A238" s="5"/>
      <c r="B238" s="5"/>
      <c r="C238" s="5"/>
      <c r="D238" s="5"/>
      <c r="E238" s="5"/>
      <c r="F238" s="5"/>
      <c r="G238" s="5"/>
      <c r="H238" s="5"/>
    </row>
  </sheetData>
  <mergeCells count="1">
    <mergeCell ref="A5:B5"/>
  </mergeCells>
  <pageMargins left="0.25" right="0.25" top="0.75" bottom="0.75" header="0.3" footer="0.3"/>
  <pageSetup paperSize="9" scale="77" fitToHeight="0" orientation="portrait" r:id="rId1"/>
  <rowBreaks count="2" manualBreakCount="2">
    <brk id="76" max="16383" man="1"/>
    <brk id="1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461b57-8860-44d4-bddf-45d7e00db34d" xsi:nil="true"/>
    <lcf76f155ced4ddcb4097134ff3c332f xmlns="899162b6-99d9-4c86-89a1-640cb2c8b6f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18DBBFAA26094D93164E76D6E70EA7" ma:contentTypeVersion="20" ma:contentTypeDescription="Opprett et nytt dokument." ma:contentTypeScope="" ma:versionID="b3048700ceba8365ed9b2067fc6b5419">
  <xsd:schema xmlns:xsd="http://www.w3.org/2001/XMLSchema" xmlns:xs="http://www.w3.org/2001/XMLSchema" xmlns:p="http://schemas.microsoft.com/office/2006/metadata/properties" xmlns:ns2="59461b57-8860-44d4-bddf-45d7e00db34d" xmlns:ns3="899162b6-99d9-4c86-89a1-640cb2c8b6fb" targetNamespace="http://schemas.microsoft.com/office/2006/metadata/properties" ma:root="true" ma:fieldsID="169369b7c3acdc420858a11d1c96f04d" ns2:_="" ns3:_="">
    <xsd:import namespace="59461b57-8860-44d4-bddf-45d7e00db34d"/>
    <xsd:import namespace="899162b6-99d9-4c86-89a1-640cb2c8b6f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61b57-8860-44d4-bddf-45d7e00db3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e1dfc8d-2b35-4996-a418-b1a51aa197ed}" ma:internalName="TaxCatchAll" ma:showField="CatchAllData" ma:web="59461b57-8860-44d4-bddf-45d7e00db3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162b6-99d9-4c86-89a1-640cb2c8b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77198c4-4d92-4cea-8e89-a27f73e254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0F64AE-837B-4CC4-8410-BCC8AE64AE70}">
  <ds:schemaRefs>
    <ds:schemaRef ds:uri="http://schemas.microsoft.com/office/2006/metadata/properties"/>
    <ds:schemaRef ds:uri="http://schemas.openxmlformats.org/package/2006/metadata/core-properties"/>
    <ds:schemaRef ds:uri="899162b6-99d9-4c86-89a1-640cb2c8b6fb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59461b57-8860-44d4-bddf-45d7e00db34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EE9E9E-EA0F-44C5-A98A-2519D65B9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61b57-8860-44d4-bddf-45d7e00db34d"/>
    <ds:schemaRef ds:uri="899162b6-99d9-4c86-89a1-640cb2c8b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BF33FE-EFB9-4A72-89CF-13D4254D2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Jarle Midtsveen</dc:creator>
  <cp:keywords/>
  <dc:description/>
  <cp:lastModifiedBy>Kasserer Ringerike Sykkelklubb</cp:lastModifiedBy>
  <cp:revision/>
  <cp:lastPrinted>2023-02-23T12:59:11Z</cp:lastPrinted>
  <dcterms:created xsi:type="dcterms:W3CDTF">2021-03-18T21:34:10Z</dcterms:created>
  <dcterms:modified xsi:type="dcterms:W3CDTF">2024-02-19T19:32:18Z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0x0101007218DBBFAA26094D93164E76D6E70EA7</vt:lpwstr>
  </property>
  <property fmtid="{D5CDD505-2E9C-101B-9397-08002B2CF9AE}" pid="3" name="MediaServiceImageTags">
    <vt:lpwstr/>
  </property>
</Properties>
</file>